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66925"/>
  <mc:AlternateContent xmlns:mc="http://schemas.openxmlformats.org/markup-compatibility/2006">
    <mc:Choice Requires="x15">
      <x15ac:absPath xmlns:x15ac="http://schemas.microsoft.com/office/spreadsheetml/2010/11/ac" url="C:\Users\Notebook2\OneDrive - IPC GmbH\Desktop\200010- ANTON CETA Skenderaj\FOR OE - ANTON CETA , SKENDERAJ\"/>
    </mc:Choice>
  </mc:AlternateContent>
  <xr:revisionPtr revIDLastSave="2" documentId="13_ncr:1_{5ED5869C-2124-429D-BAAC-2DFAA76A089C}" xr6:coauthVersionLast="36" xr6:coauthVersionMax="47" xr10:uidLastSave="{6BDC9C5D-9185-4CD8-9FBE-995C81CE28F5}"/>
  <bookViews>
    <workbookView xWindow="-100" yWindow="-100" windowWidth="23230" windowHeight="12430" activeTab="2" xr2:uid="{00000000-000D-0000-FFFF-FFFF00000000}"/>
  </bookViews>
  <sheets>
    <sheet name="Cover" sheetId="13" r:id="rId1"/>
    <sheet name="General on BoQ" sheetId="14" r:id="rId2"/>
    <sheet name="Recapitulation" sheetId="12" r:id="rId3"/>
    <sheet name="Construction" sheetId="8" r:id="rId4"/>
    <sheet name="WATER AND SEWAGE" sheetId="11" r:id="rId5"/>
    <sheet name="Electrical" sheetId="9" r:id="rId6"/>
    <sheet name="Mechanical" sheetId="10" r:id="rId7"/>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 i="9" l="1"/>
  <c r="F39" i="10" l="1"/>
  <c r="F35" i="10"/>
  <c r="D34" i="10"/>
  <c r="D36" i="10" s="1"/>
  <c r="D37" i="10" s="1"/>
  <c r="D33" i="10"/>
  <c r="F33" i="10" s="1"/>
  <c r="F32" i="10"/>
  <c r="F31" i="10"/>
  <c r="F25" i="10"/>
  <c r="F22" i="10"/>
  <c r="F21" i="10"/>
  <c r="F20" i="10"/>
  <c r="F19" i="10"/>
  <c r="F17" i="10"/>
  <c r="F15" i="10"/>
  <c r="F14" i="10"/>
  <c r="D13" i="10"/>
  <c r="F13" i="10" s="1"/>
  <c r="D12" i="10"/>
  <c r="F12" i="10" s="1"/>
  <c r="D11" i="10"/>
  <c r="F11" i="10" s="1"/>
  <c r="F10" i="10"/>
  <c r="F9" i="10"/>
  <c r="F8" i="10"/>
  <c r="F7" i="10"/>
  <c r="F6" i="10"/>
  <c r="F56" i="9"/>
  <c r="F55" i="9"/>
  <c r="F54" i="9"/>
  <c r="F53" i="9"/>
  <c r="F52" i="9"/>
  <c r="F51" i="9"/>
  <c r="F50" i="9"/>
  <c r="F45" i="9"/>
  <c r="F44" i="9"/>
  <c r="F43" i="9"/>
  <c r="F42" i="9"/>
  <c r="F41" i="9"/>
  <c r="F40" i="9"/>
  <c r="F39" i="9"/>
  <c r="F38" i="9"/>
  <c r="F37" i="9"/>
  <c r="F32" i="9"/>
  <c r="F31" i="9"/>
  <c r="F30" i="9"/>
  <c r="F29" i="9"/>
  <c r="F28" i="9"/>
  <c r="F27" i="9"/>
  <c r="F26" i="9"/>
  <c r="F25" i="9"/>
  <c r="F24" i="9"/>
  <c r="F20" i="9"/>
  <c r="F19" i="9"/>
  <c r="F18" i="9"/>
  <c r="F17" i="9"/>
  <c r="F16" i="9"/>
  <c r="F15" i="9"/>
  <c r="F12" i="9"/>
  <c r="F11" i="9"/>
  <c r="F10" i="9"/>
  <c r="F9" i="9"/>
  <c r="F8" i="9"/>
  <c r="F7" i="9"/>
  <c r="F6" i="9"/>
  <c r="F132" i="11"/>
  <c r="F131" i="11"/>
  <c r="F130" i="11"/>
  <c r="F122" i="11"/>
  <c r="F123" i="11" s="1"/>
  <c r="F118" i="11"/>
  <c r="F117" i="11"/>
  <c r="F116" i="11"/>
  <c r="F115" i="11"/>
  <c r="F114" i="11"/>
  <c r="F113" i="11"/>
  <c r="F112" i="11"/>
  <c r="F111" i="11"/>
  <c r="F110" i="11"/>
  <c r="F109" i="11"/>
  <c r="F108" i="11"/>
  <c r="F107" i="11"/>
  <c r="F102" i="11"/>
  <c r="F101" i="11"/>
  <c r="F100" i="11"/>
  <c r="F91" i="11"/>
  <c r="F90" i="11"/>
  <c r="F89" i="11"/>
  <c r="F88" i="11"/>
  <c r="F87" i="11"/>
  <c r="F86" i="11"/>
  <c r="F85" i="11"/>
  <c r="F84" i="11"/>
  <c r="F83" i="11"/>
  <c r="F82" i="11"/>
  <c r="F81" i="11"/>
  <c r="F80" i="11"/>
  <c r="F79" i="11"/>
  <c r="F78" i="11"/>
  <c r="F77" i="11"/>
  <c r="F76" i="11"/>
  <c r="F68" i="11"/>
  <c r="F69" i="11" s="1"/>
  <c r="F62" i="11"/>
  <c r="F61" i="11"/>
  <c r="F60" i="11"/>
  <c r="F50" i="11"/>
  <c r="F51" i="11" s="1"/>
  <c r="F45" i="11"/>
  <c r="F44" i="11"/>
  <c r="F43" i="11"/>
  <c r="F42" i="11"/>
  <c r="F41" i="11"/>
  <c r="F40" i="11"/>
  <c r="F39" i="11"/>
  <c r="F38" i="11"/>
  <c r="F37" i="11"/>
  <c r="F36" i="11"/>
  <c r="F35" i="11"/>
  <c r="F34" i="11"/>
  <c r="F33" i="11"/>
  <c r="F32" i="11"/>
  <c r="F31" i="11"/>
  <c r="F30" i="11"/>
  <c r="F29" i="11"/>
  <c r="F28" i="11"/>
  <c r="F24" i="11"/>
  <c r="F25" i="11" s="1"/>
  <c r="F15" i="11"/>
  <c r="F14" i="11"/>
  <c r="F13" i="11"/>
  <c r="F9" i="11"/>
  <c r="F8" i="11"/>
  <c r="F7" i="11"/>
  <c r="D91" i="8"/>
  <c r="F91" i="8" s="1"/>
  <c r="D90" i="8"/>
  <c r="F90" i="8" s="1"/>
  <c r="D89" i="8"/>
  <c r="F89" i="8" s="1"/>
  <c r="D88" i="8"/>
  <c r="F88" i="8" s="1"/>
  <c r="F87" i="8"/>
  <c r="D86" i="8"/>
  <c r="F86" i="8" s="1"/>
  <c r="D85" i="8"/>
  <c r="F85" i="8" s="1"/>
  <c r="F84" i="8"/>
  <c r="F83" i="8"/>
  <c r="F82" i="8"/>
  <c r="D76" i="8"/>
  <c r="F76" i="8" s="1"/>
  <c r="F77" i="8" s="1"/>
  <c r="F106" i="8" s="1"/>
  <c r="F71" i="8"/>
  <c r="F70" i="8"/>
  <c r="F68" i="8"/>
  <c r="F63" i="8"/>
  <c r="D62" i="8"/>
  <c r="F62" i="8" s="1"/>
  <c r="F57" i="8"/>
  <c r="D56" i="8"/>
  <c r="F56" i="8" s="1"/>
  <c r="D46" i="8"/>
  <c r="F46" i="8" s="1"/>
  <c r="D45" i="8"/>
  <c r="D51" i="8" s="1"/>
  <c r="F51" i="8" s="1"/>
  <c r="F52" i="8" s="1"/>
  <c r="F102" i="8" s="1"/>
  <c r="D44" i="8"/>
  <c r="F44" i="8" s="1"/>
  <c r="D39" i="8"/>
  <c r="F39" i="8" s="1"/>
  <c r="D38" i="8"/>
  <c r="F38" i="8" s="1"/>
  <c r="F33" i="8"/>
  <c r="F34" i="8" s="1"/>
  <c r="F99" i="8" s="1"/>
  <c r="F27" i="8"/>
  <c r="F26" i="8"/>
  <c r="F25" i="8"/>
  <c r="F24" i="8"/>
  <c r="F23" i="8"/>
  <c r="F17" i="8"/>
  <c r="F16" i="8"/>
  <c r="F15" i="8"/>
  <c r="F14" i="8"/>
  <c r="F9" i="8"/>
  <c r="F8" i="8"/>
  <c r="F7" i="8"/>
  <c r="F6" i="8"/>
  <c r="F58" i="9" l="1"/>
  <c r="F65" i="9" s="1"/>
  <c r="F21" i="9"/>
  <c r="F92" i="11"/>
  <c r="F143" i="11" s="1"/>
  <c r="F64" i="8"/>
  <c r="F104" i="8" s="1"/>
  <c r="F10" i="11"/>
  <c r="F28" i="8"/>
  <c r="F98" i="8" s="1"/>
  <c r="F119" i="11"/>
  <c r="F72" i="8"/>
  <c r="F105" i="8" s="1"/>
  <c r="F34" i="10"/>
  <c r="F133" i="11"/>
  <c r="F145" i="11" s="1"/>
  <c r="F18" i="8"/>
  <c r="F97" i="8" s="1"/>
  <c r="F46" i="11"/>
  <c r="F53" i="11" s="1"/>
  <c r="F141" i="11" s="1"/>
  <c r="F34" i="9"/>
  <c r="F63" i="9" s="1"/>
  <c r="F63" i="11"/>
  <c r="F71" i="11" s="1"/>
  <c r="F142" i="11" s="1"/>
  <c r="E23" i="10"/>
  <c r="E24" i="10" s="1"/>
  <c r="F24" i="10" s="1"/>
  <c r="F58" i="8"/>
  <c r="F103" i="8" s="1"/>
  <c r="F16" i="11"/>
  <c r="F47" i="9"/>
  <c r="F64" i="9" s="1"/>
  <c r="F13" i="9"/>
  <c r="F10" i="8"/>
  <c r="F96" i="8" s="1"/>
  <c r="F103" i="11"/>
  <c r="D38" i="10"/>
  <c r="F38" i="10" s="1"/>
  <c r="F37" i="10"/>
  <c r="F36" i="10"/>
  <c r="F92" i="8"/>
  <c r="F107" i="8" s="1"/>
  <c r="F40" i="8"/>
  <c r="F100" i="8" s="1"/>
  <c r="F45" i="8"/>
  <c r="F47" i="8" s="1"/>
  <c r="F101" i="8" s="1"/>
  <c r="F22" i="9" l="1"/>
  <c r="F62" i="9" s="1"/>
  <c r="F67" i="9" s="1"/>
  <c r="C8" i="12" s="1"/>
  <c r="F108" i="8"/>
  <c r="C6" i="12" s="1"/>
  <c r="F125" i="11"/>
  <c r="F144" i="11" s="1"/>
  <c r="F18" i="11"/>
  <c r="F140" i="11" s="1"/>
  <c r="F23" i="10"/>
  <c r="F27" i="10" s="1"/>
  <c r="F44" i="10" s="1"/>
  <c r="F41" i="10"/>
  <c r="F45" i="10" s="1"/>
  <c r="F47" i="10" l="1"/>
  <c r="C9" i="12" s="1"/>
  <c r="F147" i="11"/>
  <c r="C7" i="12" s="1"/>
  <c r="C11" i="12" l="1"/>
  <c r="C1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B9" authorId="0" shapeId="0" xr:uid="{6C3D79C2-3EAB-46C5-9A81-D6AB90EB38CC}">
      <text>
        <r>
          <rPr>
            <b/>
            <sz val="8"/>
            <color indexed="81"/>
            <rFont val="Tahoma"/>
            <family val="2"/>
          </rPr>
          <t>pc:</t>
        </r>
        <r>
          <rPr>
            <sz val="8"/>
            <color indexed="81"/>
            <rFont val="Tahoma"/>
            <family val="2"/>
          </rPr>
          <t xml:space="preserve"> L*1.5*0.85</t>
        </r>
      </text>
    </comment>
    <comment ref="B61" authorId="0" shapeId="0" xr:uid="{C180F646-4C74-413A-91E1-6A6E6B67B4FA}">
      <text>
        <r>
          <rPr>
            <b/>
            <sz val="8"/>
            <color indexed="81"/>
            <rFont val="Tahoma"/>
            <family val="2"/>
          </rPr>
          <t>pc:</t>
        </r>
        <r>
          <rPr>
            <sz val="8"/>
            <color indexed="81"/>
            <rFont val="Tahoma"/>
            <family val="2"/>
          </rPr>
          <t>L*0.85*0.5</t>
        </r>
      </text>
    </comment>
    <comment ref="B62" authorId="0" shapeId="0" xr:uid="{E31E2BD0-34C5-49EA-A5B8-897478173E4F}">
      <text>
        <r>
          <rPr>
            <b/>
            <sz val="8"/>
            <color indexed="81"/>
            <rFont val="Tahoma"/>
            <family val="2"/>
          </rPr>
          <t>pc:</t>
        </r>
        <r>
          <rPr>
            <sz val="8"/>
            <color indexed="81"/>
            <rFont val="Tahoma"/>
            <family val="2"/>
          </rPr>
          <t xml:space="preserve"> L*1.5*0.85</t>
        </r>
      </text>
    </comment>
    <comment ref="B101" authorId="0" shapeId="0" xr:uid="{79FC1271-2069-484D-AA4E-93C708340F26}">
      <text>
        <r>
          <rPr>
            <b/>
            <sz val="8"/>
            <color indexed="81"/>
            <rFont val="Tahoma"/>
            <family val="2"/>
          </rPr>
          <t>pc:</t>
        </r>
        <r>
          <rPr>
            <sz val="8"/>
            <color indexed="81"/>
            <rFont val="Tahoma"/>
            <family val="2"/>
          </rPr>
          <t xml:space="preserve"> L*0.85*0.5</t>
        </r>
      </text>
    </comment>
    <comment ref="B102" authorId="0" shapeId="0" xr:uid="{C274D623-587C-47F3-99A8-4F4B7665EF38}">
      <text>
        <r>
          <rPr>
            <b/>
            <sz val="8"/>
            <color indexed="81"/>
            <rFont val="Tahoma"/>
            <family val="2"/>
          </rPr>
          <t>pc:</t>
        </r>
        <r>
          <rPr>
            <sz val="8"/>
            <color indexed="81"/>
            <rFont val="Tahoma"/>
            <family val="2"/>
          </rPr>
          <t xml:space="preserve"> L*1.5*0.85</t>
        </r>
      </text>
    </comment>
  </commentList>
</comments>
</file>

<file path=xl/sharedStrings.xml><?xml version="1.0" encoding="utf-8"?>
<sst xmlns="http://schemas.openxmlformats.org/spreadsheetml/2006/main" count="668" uniqueCount="332">
  <si>
    <t>CONSTRUCTION WORKS</t>
  </si>
  <si>
    <t>PREPARATORY WORKS</t>
  </si>
  <si>
    <t>Apart</t>
  </si>
  <si>
    <t>JOB DESCRIPTION</t>
  </si>
  <si>
    <t>Unit</t>
  </si>
  <si>
    <t>QUANTITY</t>
  </si>
  <si>
    <t>PRICE/UNIT</t>
  </si>
  <si>
    <t>AMOUNT</t>
  </si>
  <si>
    <t>The review of the Geomechanical study and the preparation of the static calculation based on the results of the geomechanical drilling (if there are changes from the basic project).</t>
  </si>
  <si>
    <t>PIECES</t>
  </si>
  <si>
    <t>Fencing and securing the workshop with metal construction and galvanized sheet metal with a height of 2.0m in the entire perimeter and informative signage with dim 1.5x2.0m made of iron profile and sheet metal. Organization of the workshop and warehouse, supply of material and construction of the temporary network of water supply, sewage, electrical network and lighting of the site, placement of the container for the project management office and placement of WC cabins for the needs of the workers.</t>
  </si>
  <si>
    <t>Complete</t>
  </si>
  <si>
    <t>Geodetic positioning and marking of the object for construction</t>
  </si>
  <si>
    <t xml:space="preserve"> Complete cleaning of the facility and the area around the facility after the completion of the works from all temporary constructions, fences, inert waste and packaging and packaging of materials, etc.</t>
  </si>
  <si>
    <t>TOTAL POSITION</t>
  </si>
  <si>
    <t>2</t>
  </si>
  <si>
    <t xml:space="preserve"> EARTH AND GRAVEL WORKS</t>
  </si>
  <si>
    <t>2.1</t>
  </si>
  <si>
    <r>
      <t xml:space="preserve">Excavation of the layer of humus and soil with a thickness of 120 cm on the entire surface foreseen for the positioning of the object. The price should also include the transportation of the excavated soil to the landfill determined by the municipal authorities at a distance of up to 10 km. </t>
    </r>
    <r>
      <rPr>
        <b/>
        <sz val="11"/>
        <rFont val="Arial Narrow"/>
        <family val="2"/>
      </rPr>
      <t>Remarks:</t>
    </r>
    <r>
      <rPr>
        <sz val="11"/>
        <rFont val="Arial Narrow"/>
        <family val="2"/>
      </rPr>
      <t xml:space="preserve"> The marked quantity represents the compacted volume where the friability coefficient is not taken into account. Note: A quantity of soil must remain in the workshop for eventual filling and modeling of the yard.</t>
    </r>
  </si>
  <si>
    <r>
      <t>m</t>
    </r>
    <r>
      <rPr>
        <vertAlign val="superscript"/>
        <sz val="11"/>
        <rFont val="Arial Narrow"/>
        <family val="2"/>
      </rPr>
      <t>3</t>
    </r>
  </si>
  <si>
    <t>2.2</t>
  </si>
  <si>
    <t xml:space="preserve"> Material supply and buffer work from gravel with a thickness of t=50-70 cm with a fraction of 0-400 mm in the entire width of the open channels around the perimeter walls of the foundations and under the elevator core, including leveling and compaction by mechanism until reaching of compactness Ms=60 MPa.</t>
  </si>
  <si>
    <t>2.3</t>
  </si>
  <si>
    <t>Material supply and buffer work from gravel with a thickness of t=25-30 cm with a fraction of 0-63 mm in the entire width of the open channels around the perimeter walls of the foundations and under the elevator core, including leveling and mechanical compaction until reaching of compactness Ms=70 MPa.</t>
  </si>
  <si>
    <t>2.4</t>
  </si>
  <si>
    <t xml:space="preserve"> Material supply and buffer work from gravel with a thickness of t=10-15cm with a fraction of 0-31.5mm in the entire width of the open channels around the perimeter walls of the foundations and under the elevator core, including leveling and mechanical compaction until reaching of compactness Ms=80 MPa.</t>
  </si>
  <si>
    <t>3</t>
  </si>
  <si>
    <t>CONCRETE WORKS</t>
  </si>
  <si>
    <r>
      <rPr>
        <b/>
        <sz val="11"/>
        <rFont val="Arial Narrow"/>
        <family val="2"/>
      </rPr>
      <t xml:space="preserve"> NOTE 1:</t>
    </r>
    <r>
      <rPr>
        <sz val="11"/>
        <rFont val="Arial Narrow"/>
        <family val="2"/>
      </rPr>
      <t xml:space="preserve"> The contractor is obliged to take the concrete samples for each 'batch' of concrete, take care of their maintenance, sending them to specialized laboratories for the necessary examinations and providing relevant reports for all samples.</t>
    </r>
    <r>
      <rPr>
        <b/>
        <sz val="11"/>
        <rFont val="Arial Narrow"/>
        <family val="2"/>
      </rPr>
      <t>NOTE 2:</t>
    </r>
    <r>
      <rPr>
        <sz val="11"/>
        <rFont val="Arial Narrow"/>
        <family val="2"/>
      </rPr>
      <t>For the positions to be concreted with the additions specified below, the foreman is obliged to act according to the manufacturer's instructions, adhering to the mixing recipe, respecting the water-cement-aggregate mix ratios, while the required additives must be added to the mixer after arrival in the workshop in the presence of the supervisory body.</t>
    </r>
  </si>
  <si>
    <t>3.1</t>
  </si>
  <si>
    <t>Supply of material and foundation work for the support of the connected elements of the reinforcement of the perimeter foundations. Concreting should be done with poor concrete brand c-16/20MPa with a thickness of min 10cm on the gravel pad, including horizontal leveling. The width of concreting should be at least 10 cm wider on both sides of the foot of the foundations.</t>
  </si>
  <si>
    <t>3.2</t>
  </si>
  <si>
    <t xml:space="preserve"> Supply of material, molding, and concreting of thermal plate. Concreting should be done with c-25/30MPa brand concrete with crystalline additive to achieve indescribability from water, at the rate of 1 kg for every 100 kg of cement. The price includes all the connecting tools, spacers and molds necessary for the realization of the position.</t>
  </si>
  <si>
    <t>3.3</t>
  </si>
  <si>
    <t>Supply of material, molding and concreting of pillars. Concreting should be done with c-30/37MPa brand concrete. The price includes all the connecting tools, spacers and molds necessary for the realization of the position.</t>
  </si>
  <si>
    <t>3.4</t>
  </si>
  <si>
    <t>Material supply, molding and concreting of intermediate slabs with a thickness of 20 cm (level + 3.00 and +6.00), . Concreting should be done with c-25/30 brand concrete. The price includes all the connecting tools, spacers and molds necessary for the realization of the position.</t>
  </si>
  <si>
    <t>3.5</t>
  </si>
  <si>
    <t>Material supply, molding and concreting of the rest of the slabs with dimensions. Concreting should be done with c-25/30 brand concrete. The price includes all the connecting tools, spacers and molds necessary for the realization of the position.</t>
  </si>
  <si>
    <t>4</t>
  </si>
  <si>
    <t>ARMAMENT WORKS</t>
  </si>
  <si>
    <t>Supply of material, cutting, bending and bonding of rebar for the formation of ribbed rebar elements according to rebar plans and specifications. All fittings must be of B500B quality, according to the EN-10080 standard and must be free from corrosion. The price includes the use of spacers of different types depending on the position in order to achieve the appropriate thickness of the protective layer.</t>
  </si>
  <si>
    <t>4.1</t>
  </si>
  <si>
    <t xml:space="preserve"> From Ø8 to Ø20</t>
  </si>
  <si>
    <t>kg</t>
  </si>
  <si>
    <t>MASONRY WORKS</t>
  </si>
  <si>
    <t>TOTAL</t>
  </si>
  <si>
    <t>5.1</t>
  </si>
  <si>
    <t>Supply of material and masonry of 25-thick walls with baked clay blocks, Giter G5 bonded with mortar obtained by mixing sand with ready-made binders in a ratio of 3:1. The horizontal joint between the walls and the beams and the slab is filled with polyurethane mounting foam for damping.</t>
  </si>
  <si>
    <t>5.2</t>
  </si>
  <si>
    <t>Supply of material and masonry of 12 cm thick walls with baked clay blocks, Giter G5 bonded with varnish obtained by mixing sand with ready-made binders in a ratio of 3:1. The horizontal joint between the walls and the beams and the slab is filled with polyurethane mounting foam for damping.</t>
  </si>
  <si>
    <t>PLASTERING WORKS</t>
  </si>
  <si>
    <t>6.1</t>
  </si>
  <si>
    <t>The supply of material and the plastering of the internal surfaces of the walls in all alcoves on the ground and first floor, as well as the plastering of the ceilings in the alcoves without suspended ceiling, with pre-mixed material/mortar (lime+cement+aggregate) or with material of similar to 15 mm thick. The price includes preliminary treatment of the base with spray mortar or similar material, metal strips for determining the thickness of the plaster, metal corners, expansion strips (anputzlesite) made of plastic with reinforcing mesh and adhesive tape for doors and windows and the protection of all carpentry positions with PVC foil as well as PVC mesh with fiberglass to reinforce the mortar in any part where it passes from one material to another such as concrete blocks.</t>
  </si>
  <si>
    <r>
      <t>m</t>
    </r>
    <r>
      <rPr>
        <vertAlign val="superscript"/>
        <sz val="11"/>
        <rFont val="Arial Narrow"/>
        <family val="2"/>
      </rPr>
      <t>2</t>
    </r>
  </si>
  <si>
    <t>6.2</t>
  </si>
  <si>
    <t>Material supply and finishing of the walls and ceiling of the technical alcoves with thin finishing varnish premixed with structure (lime + cement + fine aggregate).</t>
  </si>
  <si>
    <t>6.3</t>
  </si>
  <si>
    <t>Supply of material and patination of walls with two layers of plaster in all alcoves on the ground and first floor levels defined by the project.</t>
  </si>
  <si>
    <t>DYEING WORKS</t>
  </si>
  <si>
    <t>7.1</t>
  </si>
  <si>
    <t>Material supply and painting of patinated walls with two layers of polyurethane-based paint with great cleaning ability. Before painting, the surface should be adequately treated with base paint/primer for interior to reduce the absorption rate of the base, to improve the adhesion rate, etc.</t>
  </si>
  <si>
    <t>WORKS OF INSULATION, LEVELING AND FLOOR COATINGS</t>
  </si>
  <si>
    <t>8.1</t>
  </si>
  <si>
    <r>
      <t>Supply of material and leveling work in all internal alcoves with ceramic tile floors including the separation layer of adequate aluminum foil with heat reflection properties for underfloor heating, thermal and sound insulation layers as well as the perimeter strip of thick polyethylene 5 mm in contact with the walls as detailed for preventing structural sound transmission. The price includes the realization with the following layers: • Screed | t=5 cm • Aluminum foil/substrate for pipe heating on the floor • Thermal insulation|</t>
    </r>
    <r>
      <rPr>
        <b/>
        <sz val="11"/>
        <rFont val="Arial Narrow"/>
        <family val="2"/>
      </rPr>
      <t xml:space="preserve"> EPS® A100</t>
    </r>
    <r>
      <rPr>
        <sz val="11"/>
        <rFont val="Arial Narrow"/>
        <family val="2"/>
      </rPr>
      <t xml:space="preserve"> | t=3 cm • Thermal insulation|</t>
    </r>
    <r>
      <rPr>
        <b/>
        <sz val="11"/>
        <rFont val="Arial Narrow"/>
        <family val="2"/>
      </rPr>
      <t>EPS® T650</t>
    </r>
    <r>
      <rPr>
        <sz val="11"/>
        <rFont val="Arial Narrow"/>
        <family val="2"/>
      </rPr>
      <t xml:space="preserve"> | t= 2 cm</t>
    </r>
  </si>
  <si>
    <t>8.2</t>
  </si>
  <si>
    <r>
      <t>Material supply and leveling work in all interior alcoves with epoxy floors, including the separation layer of adequate aluminum foil with heat reflection properties for floor heating, thermal and sound insulation layers, as well as the 5 mm thick polyethylene perimeter strip in contact with the walls as detailed for the obstruction of structural sound transmission. The price includes the realization with the following layers: • Screed | t=5 cm • Aluminum foil/substrate for pipe heating on the floor • Thermal insulation|</t>
    </r>
    <r>
      <rPr>
        <b/>
        <sz val="11"/>
        <rFont val="Arial Narrow"/>
        <family val="2"/>
      </rPr>
      <t xml:space="preserve"> EPS® A100</t>
    </r>
    <r>
      <rPr>
        <sz val="11"/>
        <rFont val="Arial Narrow"/>
        <family val="2"/>
      </rPr>
      <t xml:space="preserve"> | t=3 cm • Thermal insulation|</t>
    </r>
    <r>
      <rPr>
        <b/>
        <sz val="11"/>
        <rFont val="Arial Narrow"/>
        <family val="2"/>
      </rPr>
      <t>EPS® T650</t>
    </r>
    <r>
      <rPr>
        <sz val="11"/>
        <rFont val="Arial Narrow"/>
        <family val="2"/>
      </rPr>
      <t xml:space="preserve"> | t= 2 cm</t>
    </r>
  </si>
  <si>
    <r>
      <t>m</t>
    </r>
    <r>
      <rPr>
        <vertAlign val="superscript"/>
        <sz val="11"/>
        <rFont val="Arial Narrow"/>
        <family val="2"/>
      </rPr>
      <t>3</t>
    </r>
    <r>
      <rPr>
        <sz val="11"/>
        <color theme="1"/>
        <rFont val="Calibri"/>
        <family val="2"/>
        <scheme val="minor"/>
      </rPr>
      <t/>
    </r>
  </si>
  <si>
    <t>Total pos</t>
  </si>
  <si>
    <t>9</t>
  </si>
  <si>
    <t>POTTERY WORKS | PORCELAIN | GRANITE | QUARTZITE |</t>
  </si>
  <si>
    <t>9.1</t>
  </si>
  <si>
    <t>The supply of material and the covering of the floor of the technical alcoves with unglazed porcelain tiles with dimensions, color and texture/design to be selected in coordination with the supervisory body determined by the investor. The tiles must be slip-resistant of min. R12 class, resistant to temperature changes, frost-resistant, with a small degree of moisture absorption, abrasion-resistant and suitable for high attendance with shoes in public spaces, resistant to chemicals and against the creation of stains. The gluing of the tiles should be done with flexible and waterproof adhesive with 4 mm wide joints. The mass for filling the joints must be qualitative, flexible and resistant to water. The price includes the aluminum corner strips as well as the insulation of the working joints with mold-resistant sanitary silicone.</t>
  </si>
  <si>
    <t>9.2</t>
  </si>
  <si>
    <t>Supply of material and gluing of quartz tiles for parapet of all windows. The tiles must be attached with an appropriate quartz adhesive and have channels carved into the underside to prevent water from flowing towards the wall. The parapet, where possible, can be made with 1 single slab (without extensions). The price also includes closing the joints with waterproofing expansion strips and sanitary silicone. Thickness 2 cm Width 25 cm (3 cm must protrude from the wall) Color white</t>
  </si>
  <si>
    <r>
      <t>m</t>
    </r>
    <r>
      <rPr>
        <vertAlign val="superscript"/>
        <sz val="11"/>
        <rFont val="Arial Narrow"/>
        <family val="2"/>
      </rPr>
      <t>l</t>
    </r>
  </si>
  <si>
    <t>10</t>
  </si>
  <si>
    <t>CARPENTRY WORK | DOORS, WINDOWS AND OTHER ELEMENTS</t>
  </si>
  <si>
    <t>10.1</t>
  </si>
  <si>
    <t>Supply (Work) and assembly of doors, made of PVC profiles (t=7cm), with thermopane glazing (4+12+4 mm), equipped with a qualitative mechanism that offers zonal Opening-Closing, according to the details (locksmith schemes) ). All external doors and windows must be equipped with roller shutters with a manual mechanism, made of the same PVC material, of the same system. It is the duty of the foreman to measure the dimensions of the windows before production, in order to avoid possible errors... calculation according to square meters. Before starting work on windows and doors, consult the supervisory body for sample approval. DIm 90*210</t>
  </si>
  <si>
    <t>Supply (Work) and installation of windows, made of PVC profiles (t=7cm), with thermopane glazing (4+12+4 mm), equipped with a qualitative mechanism that offers zonal Opening-Closing, according to the details (locksmith schemes) . All external doors and windows must be equipped with roller shutters with a manual mechanism, made of the same PVC material, of the same system. It is the duty of the foreman to measure the dimensions of the windows before production, in order to avoid possible errors... calculation according to square meters. Before starting work on windows and doors, consult the supervisory body for sample approval.</t>
  </si>
  <si>
    <t>Window with dimensions: 1.5*1.00</t>
  </si>
  <si>
    <t>Supply and installation of sliding garage doors with dimensions: 4.00*5.00 with all relevant elements</t>
  </si>
  <si>
    <t>11</t>
  </si>
  <si>
    <t>External thermal insulation works - facade</t>
  </si>
  <si>
    <r>
      <t xml:space="preserve"> Thermal insulation of the perimeter walls for the sports gym and the school with styrofoam t=10 cm. Supply, transport and work of "DEMIT" Facade with these layers: Adhesive, Styrofoam N4</t>
    </r>
    <r>
      <rPr>
        <b/>
        <sz val="11"/>
        <rFont val="Arial Narrow"/>
        <family val="2"/>
      </rPr>
      <t>T = 10 cm</t>
    </r>
    <r>
      <rPr>
        <sz val="11"/>
        <rFont val="Arial Narrow"/>
        <family val="2"/>
      </rPr>
      <t xml:space="preserve"> TIPLLA, Adhesive, Adequate plastic mesh, Adhesive, Fasadex 1.5 mm fully plasticized in white color. During the placement of the styrofoam tiles, use the dowels and expanding foam in order to provide the greatest possible stiffness of the styrofoam tiles for the wall. In this position, the opening of the horizontal joints according to the project with dimensions of 3*2 cm is provided, so there must be considering that in some positions it is necessary to work with Thermal insulation N4 - 8+2 cm. Also, the work of the drips of the facade around the object at the level of 0.0 m</t>
    </r>
  </si>
  <si>
    <t>m2</t>
  </si>
  <si>
    <t>12</t>
  </si>
  <si>
    <t>Peak jobs</t>
  </si>
  <si>
    <t>The supply of the necessary material and the work of the roof construction, made of wood (conifer, floor II), with cross section 12/12cm and rafters 10/12cm with an axial distance of ~70cm, according to the details of the project. The position includes all consumables such as nails, clamps, bolts and the like. Wooden poles with dim. 12*12 placed at a distance of no greater than 4 m, reinforced with cleats and plaster. Beams with dim. 10*12 cm. The account is made for (m2), at the Base of the Peak.</t>
  </si>
  <si>
    <t>Sqm</t>
  </si>
  <si>
    <t>Thermal insulation of the floor slab from above.-Supply and installation of "Styropor" thermo-insulating toxic slabs, 10 cm thick, from extruded polystyrene foam. The styrofoam plates were placed as thermal insulators according to the manufacturer's instructions and project details. The joints between the styrofoam plates were filled with expanding foam. Account according to the completed thermal insulation. The final account is made according to the actual sizes performed. Thermal insulation (stirpor) horizontal d=10cm</t>
  </si>
  <si>
    <t>Supply of material and work of the leveling layer, Estrihut. The screed is made of cement mortar 1:3 with leveling of the upper surface. It is reinforced with rabic knitting (or fibers), placed in the middle of the layer. Before placing the screed, the floor must be swept well. Care should be taken to level it until it hardens. The placement of the verb PVC-on Styrofoam should also be calculated in the price. The account according to the cement leveling performed. The final account is made according to the quantities actually made.</t>
  </si>
  <si>
    <t>Supply and installation on the floor rafters with wooden lamps t=18mm</t>
  </si>
  <si>
    <t>The supply and assembly of the diffusive foil (Lamintek 14, Unofelt or similar) with a 10cm gap, on the lamp floor, the fixing of which is done with "Kontralistela" 1x4cm, on each rafter in their direction.</t>
  </si>
  <si>
    <t>Supply and installation of horizontal wooden strips, with a cut of 3x5cm, their continuation is done only "On the rafters"</t>
  </si>
  <si>
    <t>me</t>
  </si>
  <si>
    <t>Supply and assembly of the cover made of corrugated sheet with trapezoid cross profile, 0.4 mm thick, gray color and anti-condensation layer. The calculation is made for (m2) of the base of the roof. This position also includes covering the attic with sheet metal according to the architectural detail. (Height of the attic = 120 cm)</t>
  </si>
  <si>
    <t>The supply and assembly of the attic cover - the "cap" made of plasticized black sheet metal placed on the walls by means of metal supports which must be anchored in the concrete circle in advance. The width of the lid should be 41 cm. (based on the thermal insulation layers of the object and the thickness of the wall) see the detail of the attic in the architecture phase.</t>
  </si>
  <si>
    <t>m'</t>
  </si>
  <si>
    <t xml:space="preserve"> Supply and installation of vertical gutters, made of plasticized and colored sheet metal, δ=0.7mm with Ø12.0 cm, circular cross-section with white color. The position includes all the necessary actions for this type of work, such as gutter holders, vertical heads, bends, welding, etc. Plasticized holders must be placed at 200 cm distances.</t>
  </si>
  <si>
    <t>Supply of material and installation of horizontal gutters as detailed with dimensions of 25x25 cm. The price includes 10 holes with throats for connection to the vertical gutters and "Wurth" quality silicone/or equivalent.</t>
  </si>
  <si>
    <t>1. WATER SUPPLY INSTALLATIONS</t>
  </si>
  <si>
    <t xml:space="preserve"> A - EXTERNAL Aqueduct</t>
  </si>
  <si>
    <t>No.</t>
  </si>
  <si>
    <t xml:space="preserve"> Description</t>
  </si>
  <si>
    <t>N.M.</t>
  </si>
  <si>
    <t>amount</t>
  </si>
  <si>
    <t>Price €</t>
  </si>
  <si>
    <t>Amount €</t>
  </si>
  <si>
    <t>The</t>
  </si>
  <si>
    <t>EARTH WORKS</t>
  </si>
  <si>
    <t xml:space="preserve"> Digging by hand and by machines, the soil is layered. III and IV in proportion 90% and 10%. The edges of the channels should be dug in a regular way and the bottom of the channel should be processed. The fine soil must be moved away from the channel at a distance of min. 1.00 m. - Excavation with machines in the average depth of the channel up to 0.80 m, and with a width of 0.60 m,</t>
  </si>
  <si>
    <t>m³</t>
  </si>
  <si>
    <t xml:space="preserve"> Supply, laying and covering of pipes with a layer of sand and gravel, according to the detail in the project.</t>
  </si>
  <si>
    <t xml:space="preserve"> Filling and covering the channel with the excavated material by compacting it in layers of 20-30 cm.</t>
  </si>
  <si>
    <t xml:space="preserve"> EARTHWORKS:</t>
  </si>
  <si>
    <t>of secondment</t>
  </si>
  <si>
    <t>WATER PIPES</t>
  </si>
  <si>
    <t>Polyethylene pipe HDPE-100 SDR 17, PN-10 bar for supply Ø32 mm including all necessary phasonical parts Payment is made for 1 m' of the pipe assembled completely.</t>
  </si>
  <si>
    <t xml:space="preserve"> Polyethylene pipe HDPE-100 SDR 17, PN-10 bar for supply Ø22 mm including all necessary phasonical parts Payment is made for 1 m' of the pipe assembled completely.</t>
  </si>
  <si>
    <t>Supply and assembly of the control unit with all the necessary parts according to the detail in the project</t>
  </si>
  <si>
    <t>Total water pipes</t>
  </si>
  <si>
    <t>or</t>
  </si>
  <si>
    <t xml:space="preserve"> EXTERNAL WATER PIPE:</t>
  </si>
  <si>
    <t xml:space="preserve"> B - INTERNAL WATER CONDUIT</t>
  </si>
  <si>
    <t xml:space="preserve"> Supply and installation of water pipes for the Gjacomini Italian manufacturer, including all the necessary phasonical parts. Payment is made for 1 m of the fully assembled pipe.</t>
  </si>
  <si>
    <t xml:space="preserve"> Gjacomini funnel Ø16 mm</t>
  </si>
  <si>
    <t>FASONIC PARTS OF THE WATER PUMP</t>
  </si>
  <si>
    <t>Reducer Ø22/16</t>
  </si>
  <si>
    <t xml:space="preserve"> Adapter Ø16-RP 1/2''</t>
  </si>
  <si>
    <t>Single head Ø16-RP 1/2''</t>
  </si>
  <si>
    <t xml:space="preserve"> Holders of heads</t>
  </si>
  <si>
    <t>Box 40 (U)</t>
  </si>
  <si>
    <t>3D Manifold 3/4''-1/2''</t>
  </si>
  <si>
    <t xml:space="preserve"> Spherical valve 1/2'' full flow with holander</t>
  </si>
  <si>
    <t>Double nipple 1/2''</t>
  </si>
  <si>
    <t>Double nipple 3/4''</t>
  </si>
  <si>
    <t>3/4'' semi-coupling</t>
  </si>
  <si>
    <t>1/2'' lock</t>
  </si>
  <si>
    <t>Brinox 1/2 M- 1/2 FL=40cm</t>
  </si>
  <si>
    <t xml:space="preserve"> Manometer for testing</t>
  </si>
  <si>
    <t xml:space="preserve"> Leave a thread</t>
  </si>
  <si>
    <t>Hermetic paste</t>
  </si>
  <si>
    <t>Foam without pressure</t>
  </si>
  <si>
    <t>Fixing tape</t>
  </si>
  <si>
    <t>Fixing nails for tape</t>
  </si>
  <si>
    <t>II</t>
  </si>
  <si>
    <t>ALL FASONIC PARTS</t>
  </si>
  <si>
    <t>III</t>
  </si>
  <si>
    <t>WATER METERS INSTALLATION WORKS</t>
  </si>
  <si>
    <t xml:space="preserve"> Supply and installation of the water meter with all the necessary phasonical parts (valves, valves, T connectors, semi-connectors and other phasonical parts necessary for execution)</t>
  </si>
  <si>
    <t>1'' water meter</t>
  </si>
  <si>
    <t>WATER METERS:</t>
  </si>
  <si>
    <t>B</t>
  </si>
  <si>
    <t xml:space="preserve"> INTERNAL WATER CONDUIT:</t>
  </si>
  <si>
    <t>2. FAECAL SEWAGE INSTALLATIONS</t>
  </si>
  <si>
    <t>A - EXTERNAL FAECAL SEWAGE</t>
  </si>
  <si>
    <t>EARTHWORKS - EXTERNAL SEWERAGE</t>
  </si>
  <si>
    <t xml:space="preserve"> Digging by hand and by machines, the soil is layered. III and IV in proportion 90% and 10%. The edges of the channels should be dug in a regular way and the bottom of the channel should be processed. The fine soil must be moved away from the channel at a distance of min. 1.00 m. - Excavation with machines in the average depth of the channel up to 2.5 m', while the width depends on the profile (Ø) of the pipe,</t>
  </si>
  <si>
    <t>All the works of the Earth:</t>
  </si>
  <si>
    <t xml:space="preserve"> SEWAGE PIPES</t>
  </si>
  <si>
    <t>Supply and installation of pipes for external sewerage "RIBED PIPES", including all the necessary phasonical parts Payment is made for 1 m' of the pipe completely assembled:</t>
  </si>
  <si>
    <t>Ribbed funnel Ф125</t>
  </si>
  <si>
    <t>IV</t>
  </si>
  <si>
    <t>All sewer pipes</t>
  </si>
  <si>
    <t>EXTERNAL FAECAL SEWAGE</t>
  </si>
  <si>
    <t>B - INTERNAL FAECAL SEWAGE</t>
  </si>
  <si>
    <t>PIPES AND FASONIC PARTS</t>
  </si>
  <si>
    <t>PVC pipe Ф50/25</t>
  </si>
  <si>
    <t>PVC pipe Ф50/50</t>
  </si>
  <si>
    <t>PVC pipe Ф110/25</t>
  </si>
  <si>
    <t>PVC pipe Ф110/50</t>
  </si>
  <si>
    <t>PVC pipe Ф110/100</t>
  </si>
  <si>
    <t>PVC pipe Ф110/300</t>
  </si>
  <si>
    <t>PVC bend Ф50/45°</t>
  </si>
  <si>
    <t>PVC bend Ф50/90°</t>
  </si>
  <si>
    <t>PVC bend Ф110/45°</t>
  </si>
  <si>
    <t>Ypsilon PVC Ф50/50</t>
  </si>
  <si>
    <t>Ypsilon PVC Ф110/50</t>
  </si>
  <si>
    <t>Ypsilon PVC Ф110/110</t>
  </si>
  <si>
    <t>Reviser Ф110</t>
  </si>
  <si>
    <t>Reducer Ф125/110</t>
  </si>
  <si>
    <t>Supply and assembly of internal water collectors a/b=10/10 cm; DN-50</t>
  </si>
  <si>
    <t xml:space="preserve"> Supply and installation of the ventilation head, which is placed in each vertical channel according to the detail in the project</t>
  </si>
  <si>
    <t>INTERNAL FAECAL SEWAGE</t>
  </si>
  <si>
    <t>3. ATMOSPHERIC SEWAGE INSTALLATIONS</t>
  </si>
  <si>
    <t>A - EXTERNAL ATMOSPHERIC SEWAGE</t>
  </si>
  <si>
    <t>Digging by hand and by machines, the soil is layered. III and IV in proportion 90% and 10%. The edges of the channels should be dug in a regular way and the bottom of the channel should be processed. The fine soil must be moved away from the channel at a distance of min. 1.00 m. - Excavation with machines in the average depth of the channel up to 1.5 m', while the width depends on the profile (Ø) of the pipe,</t>
  </si>
  <si>
    <t>EARTHWORKS:</t>
  </si>
  <si>
    <t>PVC pipe Ф110/150</t>
  </si>
  <si>
    <t>Ypsilon PVC Ф125/110</t>
  </si>
  <si>
    <t>Supply and assembly of water collectors in the ground a/b=10/10 cm; DN-110</t>
  </si>
  <si>
    <t>Supply and installation of longitudinal water collectors on the floor a=4.00 m, b=0.35 m: DN-110</t>
  </si>
  <si>
    <t>DRAINAGE PIPES</t>
  </si>
  <si>
    <t>Drain pipe Ф110</t>
  </si>
  <si>
    <t xml:space="preserve"> The drainage pipe is complete</t>
  </si>
  <si>
    <t>TOTAL ATMOSPHERIC SEWAGE</t>
  </si>
  <si>
    <t>4. HYDRO-SANITARY EQUIPMENT</t>
  </si>
  <si>
    <t>HYDRO-SANITARY INSTALLATION WORKS</t>
  </si>
  <si>
    <t>Supply and installation of the sink, including the water faucet, mirror, siphon and all elements necessary for the operation of the sink</t>
  </si>
  <si>
    <t>Supply and assembly of the toilet, including the toilet cover, the boiler, the toilet bowl, the valve and all the elements necessary for the operation of the toilet</t>
  </si>
  <si>
    <t>Supply and installation of the boiler (10 L), including all elements necessary for the operation of the boiler</t>
  </si>
  <si>
    <t>SANITARY EQUIPMENT:</t>
  </si>
  <si>
    <t>Description of works</t>
  </si>
  <si>
    <t xml:space="preserve"> amount</t>
  </si>
  <si>
    <t xml:space="preserve"> PRICE</t>
  </si>
  <si>
    <t>DISTRIBUTION PANEL AND MEASUREMENT AND PROTECTION DEVICES</t>
  </si>
  <si>
    <t>MEASURING AND DISTRIBUTION FRAME</t>
  </si>
  <si>
    <t xml:space="preserve"> KKSH distribution panels and the necessary equipment for protection and measurement</t>
  </si>
  <si>
    <t>Main Mates frame, metal, door with key, wall mounting, IP 55 with bus bars for three phases and zero (dimensions 40x6mm) for devices according to the unipolar scheme and the fuse box.</t>
  </si>
  <si>
    <t>Indirect three-phase meter 5 A, 400 V</t>
  </si>
  <si>
    <t>Thermal magneto switch 100 A, 25 kA, 4 pole</t>
  </si>
  <si>
    <t>Automatic fuse, 1P, cat.B/6kA, 16A - schneider type</t>
  </si>
  <si>
    <t xml:space="preserve"> Surge arrester 36 kA 4 pole</t>
  </si>
  <si>
    <t>Generator automation with all 100A transmission equipment</t>
  </si>
  <si>
    <t>comp</t>
  </si>
  <si>
    <t>Fine material such as busbars, clamps, shoes according to the unipolar scheme</t>
  </si>
  <si>
    <t>Undetermined</t>
  </si>
  <si>
    <t xml:space="preserve"> Secondary table KSH1 for mounting on walls of plastic material with plastic door for these elements:</t>
  </si>
  <si>
    <t xml:space="preserve"> FID 40/0.03A differential protection switch</t>
  </si>
  <si>
    <t>Automatic fuse, 1P, cat.B/6kA, 20A - schneider type</t>
  </si>
  <si>
    <t>Automatic fuse, 1P, cat.C/6kA, 10A - schneider type</t>
  </si>
  <si>
    <t>Automatic fuse, 3P, cat.B/6kA, 32A - schneider type</t>
  </si>
  <si>
    <t>POWER CABLES</t>
  </si>
  <si>
    <t>From KSHK i TU in TS to KM on the floor, supply and extension of energy cable PP Al 4x25mm2.</t>
  </si>
  <si>
    <t>Supply and installation of power cables NYM-5x16mm².</t>
  </si>
  <si>
    <t>Supply and installation of NYM 5x2.5mm² power cables.</t>
  </si>
  <si>
    <t>Supply and installation of NYM 3x2.5mm² power cables.</t>
  </si>
  <si>
    <t>Supply and installation of lighting cables NYM 3x1.5mm².</t>
  </si>
  <si>
    <t>Supply and assembly of ribbed pipe PVC Fi 50mm.</t>
  </si>
  <si>
    <t>Supply and installation of ribbed pipe PVC Fi 32mm.</t>
  </si>
  <si>
    <t>Supply and installation of ribbed pipe PVC Fi 25mm.</t>
  </si>
  <si>
    <t>Supply and installation of ribbed pipe PVC Fi 20mm.</t>
  </si>
  <si>
    <t>in total</t>
  </si>
  <si>
    <t xml:space="preserve"> LIGHTING, SOCKETS, SWITCHES</t>
  </si>
  <si>
    <t xml:space="preserve"> Powering and placement of siteco LED lighting bodies 36 W, 60x60 cm</t>
  </si>
  <si>
    <t xml:space="preserve"> Reflector 50W, 4000K</t>
  </si>
  <si>
    <t xml:space="preserve"> Reflector 100W, IP65, 4000K</t>
  </si>
  <si>
    <t xml:space="preserve"> Powering and placement of 24 W LED panel lighting bodies, with motion sensor.</t>
  </si>
  <si>
    <t>Power supply and placement of the 10A bipolar circuit breaker for wall mounting</t>
  </si>
  <si>
    <t>Powering and placement of the 16A single-pole circuit breaker for wall mounting</t>
  </si>
  <si>
    <t xml:space="preserve"> Power supply and installation of single-phase single plug with earthing contact for wall mounting (10-16)A</t>
  </si>
  <si>
    <t xml:space="preserve"> Power supply and installation of single-phase double plug with earthing contact for wall mounting (10-16)A</t>
  </si>
  <si>
    <t xml:space="preserve"> Power supply and installation of single three-phase plug with earthing contact for wall mounting (20-25)A</t>
  </si>
  <si>
    <t>LIGHTNING AND GROUNDING ELEMENTS</t>
  </si>
  <si>
    <t>GROUNDING AND LIGHTNING PROTECTION</t>
  </si>
  <si>
    <t>Powering and extending the FeZn strip 25x4mm2 from the foundation of the building to the inspection measuring box</t>
  </si>
  <si>
    <t>Powering and assembly of measuring boxes at an average height of 1.5m above the surface of the pavement and the FeZn crossover</t>
  </si>
  <si>
    <t>Fastening and stretching of the FeZn strip 20x3mm through the concrete pillars from the measuring box to the roof</t>
  </si>
  <si>
    <t>Fastening and connection of the FeZn strip with tensioners in the horizontal gutter and with two bolts in the plastic ribbed sheet of the roof</t>
  </si>
  <si>
    <t>Fermentation and crosslinking of the FeZn strip</t>
  </si>
  <si>
    <t xml:space="preserve"> Energizing and stretching the FeZn strip 25x4mm from the grounding device of the foundation for the connections of the metallic masses and KSH x,</t>
  </si>
  <si>
    <t>Power supply and extension for potential equalization with P/F 1x16mm2 breaker, for galvanic connection of metal masses, water pipes, heating</t>
  </si>
  <si>
    <t>A.</t>
  </si>
  <si>
    <t>HEATERS AND PIPES</t>
  </si>
  <si>
    <t xml:space="preserve"> Unit</t>
  </si>
  <si>
    <t>_Steel radiators of "ENRAD" Gjilan, ordered complete with holders, valves for degassing and horizontal and vertical covers.</t>
  </si>
  <si>
    <t>_Type: 22/600, L = 600 mm</t>
  </si>
  <si>
    <t xml:space="preserve"> L = 800 mm</t>
  </si>
  <si>
    <t xml:space="preserve"> L = 1200 mm</t>
  </si>
  <si>
    <t xml:space="preserve"> L = 2000 mm</t>
  </si>
  <si>
    <t>_Type: Lux 800/500 mm</t>
  </si>
  <si>
    <t>_100% Angular Distributor Valves, with thermal heads for radiators.</t>
  </si>
  <si>
    <t>_Radiator inlet valves - 15</t>
  </si>
  <si>
    <t>_Radiator exit valves - 15</t>
  </si>
  <si>
    <t>_Soft pipes Al-Plast (Pe-Xc/Al-Pe) Ø 26.0 x 2.0 mm (with insulation) Tiemme- Italy</t>
  </si>
  <si>
    <t>m</t>
  </si>
  <si>
    <t>_Soft pipes Al-Plast (Pe-Xc/Al-Pe) Ø 16.0 x 2.0 mm (with insulation) Tiemme- Italy</t>
  </si>
  <si>
    <t xml:space="preserve"> _ Cassettes for the assembly of distribution and summing collectors, made of sheet metal, complete with dimensions:</t>
  </si>
  <si>
    <t xml:space="preserve"> 1000x450x120 mm</t>
  </si>
  <si>
    <t>_Manifolds for distribution and collection complete with R-15 one-piece valves and junos (connectors), automatic vent valves and drain valves mounted on R-15 distribution and collection manifolds for connecting AL-Plast pipes. (tieme - Italy)</t>
  </si>
  <si>
    <t xml:space="preserve"> Ø 1'' / 12x1/2''</t>
  </si>
  <si>
    <t>complete</t>
  </si>
  <si>
    <t xml:space="preserve"> _Spherical valves with Dutchman DN25</t>
  </si>
  <si>
    <t>_Connecting bend AL-PVC-M Ø 26x 1"</t>
  </si>
  <si>
    <t>_Connecting half AL-PVC-M Ø 26x 1"</t>
  </si>
  <si>
    <t>_Transport 2.5% from position A.1 wide A. 11</t>
  </si>
  <si>
    <t>%</t>
  </si>
  <si>
    <t>_Review of installation with cold and hot water is 3.5% from A.1 to A.12</t>
  </si>
  <si>
    <t>_Handwork (installation)</t>
  </si>
  <si>
    <t xml:space="preserve"> Total A:</t>
  </si>
  <si>
    <t>B - Electric boiler</t>
  </si>
  <si>
    <t>Electric boiler VIESSMANN VITOTRON 100 Q=24 kW, with integrated circulation pump and safety valve.</t>
  </si>
  <si>
    <t xml:space="preserve"> Supply of Hollander valves DN25</t>
  </si>
  <si>
    <t xml:space="preserve"> Connecting bend AL-PVC-M Ø 26x 1"</t>
  </si>
  <si>
    <t>DN-25 dirt separator</t>
  </si>
  <si>
    <t>Closed expansion vessel V=24 l</t>
  </si>
  <si>
    <t>Supply of filling and emptying valves</t>
  </si>
  <si>
    <t>Supply of valves for automatic degassing</t>
  </si>
  <si>
    <t>Thermomanometer supply</t>
  </si>
  <si>
    <t>Handiwork (installation)</t>
  </si>
  <si>
    <t/>
  </si>
  <si>
    <t xml:space="preserve"> Total B:</t>
  </si>
  <si>
    <t xml:space="preserve"> Construction/ Renovation works of Technical School Anton Ceta, Skenderaj-Kosovo</t>
  </si>
  <si>
    <t>General requirements with BoQ</t>
  </si>
  <si>
    <t>This BoQ provides for the delivery and installation of its material listed by Items and its small unspecified material required for complete fabrication and installation as stated by item, testing and commissioning as well as bringing to proper original condition of places damaged in already performed works and constructions. All materials used must be of first-class quality and meet standards.</t>
  </si>
  <si>
    <t>The works must be performed by a professional workforce, and in full compliance with the applicable technical regulations for the same types of work.</t>
  </si>
  <si>
    <t>The price includes the price of materials, labor costs and all taxes and contributions on materials. The price includes the preparation of all possible workshop documentation, testing and commissioning of all elements of the installation listed by position. The listed equipment manufacturers are not exclusive.</t>
  </si>
  <si>
    <t>The contractor may install other equipment or material, but provided that the equipment or material has the same electrical and structural characteristics as those listed, which is confirmed by an expert - the supervisory authority.</t>
  </si>
  <si>
    <t>Deliver all the necessary material and make all installations in everything according to the valid regulations, attached graphic documentation, technical explanation and conditions.</t>
  </si>
  <si>
    <t>The positions given in the following text include, in addition to the procurement of all materials and equipment, their transport to the construction site, storage, delivery to the installation site and repair of all damaged parts of the facility and removal of debris to the landfill.</t>
  </si>
  <si>
    <t>It is also necessary to eliminate all technical and aesthetic errors that occurred during the installation.</t>
  </si>
  <si>
    <t>TOTAL ALL WORKS (w/o VAT)</t>
  </si>
  <si>
    <t>TOTAL ALL WORKS with VAT</t>
  </si>
  <si>
    <t>CIVIL WORKS</t>
  </si>
  <si>
    <t>ELECTRICAL WORKS</t>
  </si>
  <si>
    <t>WATER AND SEWAGE</t>
  </si>
  <si>
    <t>MECHANICAL WORLS</t>
  </si>
  <si>
    <t>RECAPITULATION</t>
  </si>
  <si>
    <t xml:space="preserve"> Construction/ Renovation works of the technical School "Anton Ceta" </t>
  </si>
  <si>
    <t xml:space="preserve">  Total Price witout VAT (€)</t>
  </si>
  <si>
    <t xml:space="preserve">Summary </t>
  </si>
  <si>
    <t xml:space="preserve">MASORY WORKS </t>
  </si>
  <si>
    <t>TOTAL CIVIL WORKS</t>
  </si>
  <si>
    <t xml:space="preserve"> EXTERNAL WATER PIPE</t>
  </si>
  <si>
    <t xml:space="preserve"> INTERNAL WATER CONDUIT</t>
  </si>
  <si>
    <t>SANITARY EQUIPMENT</t>
  </si>
  <si>
    <t>TOTAL WATER AND SEWAGE WORKS</t>
  </si>
  <si>
    <t xml:space="preserve">Total Distribution </t>
  </si>
  <si>
    <t>TOTAL ELECTRICAL WORKS</t>
  </si>
  <si>
    <t xml:space="preserve">ELECTRIC BOILER </t>
  </si>
  <si>
    <t>TOTAL MECHANICAL WORKS</t>
  </si>
  <si>
    <t>4. The lumpsum costs of implementing the requirements from the ESMP report (ANNEX 4)</t>
  </si>
  <si>
    <t xml:space="preserve">    Name of Bidder [insert complete name of Bidder] </t>
  </si>
  <si>
    <t xml:space="preserve">   Date [Insert Date]</t>
  </si>
  <si>
    <t>IMPORTANT NOTEs:</t>
  </si>
  <si>
    <t>1. Before starting to fill in the bill of quantities, please check the Excel formulas.</t>
  </si>
  <si>
    <t>2. The official tender documentation is in English. You need to fill out the documents in English.</t>
  </si>
  <si>
    <t>3. The translation of some documents in the Albanian language is provided as information.</t>
  </si>
  <si>
    <t xml:space="preserve">   Signature of Bidder [signature of person signing the Bid] </t>
  </si>
  <si>
    <t>VAT 18 %: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</si>
</sst>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 [$€-1]"/>
    <numFmt numFmtId="166" formatCode="#,##0.000"/>
    <numFmt numFmtId="167" formatCode="#,##0.00\ [$€-1]_);\(#,##0.00\ [$€-1]\)"/>
    <numFmt numFmtId="168" formatCode="#,##0.00\ [$EUR]"/>
  </numFmts>
  <fonts count="25" x14ac:knownFonts="1">
    <font>
      <sz val="11"/>
      <color theme="1"/>
      <name val="Calibri"/>
      <family val="2"/>
      <scheme val="minor"/>
    </font>
    <font>
      <sz val="11"/>
      <color theme="1"/>
      <name val="Calibri"/>
      <family val="2"/>
      <scheme val="minor"/>
    </font>
    <font>
      <sz val="10"/>
      <name val="Arial"/>
      <family val="2"/>
    </font>
    <font>
      <b/>
      <sz val="8"/>
      <color indexed="81"/>
      <name val="Tahoma"/>
      <family val="2"/>
    </font>
    <font>
      <sz val="8"/>
      <color indexed="81"/>
      <name val="Tahoma"/>
      <family val="2"/>
    </font>
    <font>
      <sz val="11"/>
      <name val="Arial Narrow"/>
      <family val="2"/>
    </font>
    <font>
      <b/>
      <sz val="11"/>
      <name val="Arial Narrow"/>
      <family val="2"/>
    </font>
    <font>
      <b/>
      <sz val="12"/>
      <name val="Arial Narrow"/>
      <family val="2"/>
    </font>
    <font>
      <sz val="10"/>
      <name val="Arial Narrow"/>
      <family val="2"/>
    </font>
    <font>
      <b/>
      <sz val="10.9"/>
      <name val="Arial Narrow"/>
      <family val="2"/>
    </font>
    <font>
      <b/>
      <i/>
      <sz val="11"/>
      <name val="Arial Narrow"/>
      <family val="2"/>
    </font>
    <font>
      <b/>
      <sz val="9"/>
      <name val="Arial Narrow"/>
      <family val="2"/>
    </font>
    <font>
      <sz val="11"/>
      <color theme="1"/>
      <name val="Arial Narrow"/>
      <family val="2"/>
    </font>
    <font>
      <b/>
      <sz val="10"/>
      <name val="Arial Narrow"/>
      <family val="2"/>
    </font>
    <font>
      <b/>
      <u/>
      <sz val="11"/>
      <name val="Arial Narrow"/>
      <family val="2"/>
    </font>
    <font>
      <sz val="11"/>
      <color indexed="10"/>
      <name val="Arial Narrow"/>
      <family val="2"/>
    </font>
    <font>
      <vertAlign val="superscript"/>
      <sz val="11"/>
      <name val="Arial Narrow"/>
      <family val="2"/>
    </font>
    <font>
      <b/>
      <sz val="11"/>
      <color theme="1"/>
      <name val="Calibri"/>
      <family val="2"/>
      <scheme val="minor"/>
    </font>
    <font>
      <b/>
      <sz val="11"/>
      <color theme="1"/>
      <name val="Arial"/>
      <family val="2"/>
    </font>
    <font>
      <b/>
      <sz val="10"/>
      <color theme="1"/>
      <name val="Arial"/>
      <family val="2"/>
    </font>
    <font>
      <sz val="10"/>
      <color theme="1"/>
      <name val="Arial"/>
      <family val="2"/>
    </font>
    <font>
      <sz val="10"/>
      <color rgb="FF000000"/>
      <name val="Times New Roman"/>
      <family val="1"/>
    </font>
    <font>
      <b/>
      <sz val="11"/>
      <name val="Calibri"/>
      <family val="2"/>
      <scheme val="minor"/>
    </font>
    <font>
      <sz val="11"/>
      <name val="Calibri"/>
      <family val="2"/>
      <scheme val="minor"/>
    </font>
    <font>
      <sz val="11"/>
      <color rgb="FF9C650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EB9C"/>
      </patternFill>
    </fill>
  </fills>
  <borders count="5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bottom style="hair">
        <color indexed="64"/>
      </bottom>
      <diagonal/>
    </border>
    <border>
      <left/>
      <right style="medium">
        <color indexed="64"/>
      </right>
      <top/>
      <bottom style="hair">
        <color indexed="64"/>
      </bottom>
      <diagonal/>
    </border>
    <border>
      <left/>
      <right style="hair">
        <color indexed="64"/>
      </right>
      <top/>
      <bottom style="hair">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right style="medium">
        <color indexed="64"/>
      </right>
      <top/>
      <bottom style="thin">
        <color indexed="64"/>
      </bottom>
      <diagonal/>
    </border>
    <border>
      <left style="medium">
        <color indexed="64"/>
      </left>
      <right/>
      <top/>
      <bottom/>
      <diagonal/>
    </border>
    <border>
      <left style="medium">
        <color indexed="64"/>
      </left>
      <right/>
      <top style="hair">
        <color indexed="64"/>
      </top>
      <bottom style="hair">
        <color indexed="64"/>
      </bottom>
      <diagonal/>
    </border>
    <border>
      <left/>
      <right/>
      <top style="medium">
        <color indexed="64"/>
      </top>
      <bottom/>
      <diagonal/>
    </border>
    <border>
      <left style="medium">
        <color indexed="64"/>
      </left>
      <right style="medium">
        <color indexed="64"/>
      </right>
      <top style="hair">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hair">
        <color indexed="64"/>
      </bottom>
      <diagonal/>
    </border>
    <border>
      <left style="medium">
        <color indexed="64"/>
      </left>
      <right style="medium">
        <color indexed="64"/>
      </right>
      <top/>
      <bottom style="medium">
        <color indexed="64"/>
      </bottom>
      <diagonal/>
    </border>
    <border>
      <left style="medium">
        <color indexed="64"/>
      </left>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7">
    <xf numFmtId="0" fontId="0" fillId="0" borderId="0"/>
    <xf numFmtId="43" fontId="1" fillId="0" borderId="0" applyFont="0" applyFill="0" applyBorder="0" applyAlignment="0" applyProtection="0"/>
    <xf numFmtId="0" fontId="2" fillId="0" borderId="0"/>
    <xf numFmtId="0" fontId="1" fillId="0" borderId="0"/>
    <xf numFmtId="0" fontId="21" fillId="0" borderId="0"/>
    <xf numFmtId="43" fontId="21" fillId="0" borderId="0" applyFont="0" applyFill="0" applyBorder="0" applyAlignment="0" applyProtection="0"/>
    <xf numFmtId="0" fontId="24" fillId="5" borderId="0" applyNumberFormat="0" applyBorder="0" applyAlignment="0" applyProtection="0"/>
  </cellStyleXfs>
  <cellXfs count="295">
    <xf numFmtId="0" fontId="0" fillId="0" borderId="0" xfId="0"/>
    <xf numFmtId="167" fontId="5" fillId="0" borderId="4" xfId="1" applyNumberFormat="1" applyFont="1" applyFill="1" applyBorder="1" applyAlignment="1">
      <alignment horizontal="center" vertical="center" wrapText="1"/>
    </xf>
    <xf numFmtId="167" fontId="5" fillId="0" borderId="4" xfId="1" applyNumberFormat="1" applyFont="1" applyFill="1" applyBorder="1" applyAlignment="1" applyProtection="1">
      <alignment horizontal="right" vertical="center"/>
      <protection locked="0"/>
    </xf>
    <xf numFmtId="167" fontId="5" fillId="0" borderId="5" xfId="1" applyNumberFormat="1" applyFont="1" applyFill="1" applyBorder="1" applyAlignment="1" applyProtection="1">
      <alignment horizontal="right" vertical="center"/>
      <protection locked="0"/>
    </xf>
    <xf numFmtId="0" fontId="7" fillId="0" borderId="4" xfId="0" applyFont="1" applyFill="1" applyBorder="1" applyAlignment="1">
      <alignment horizontal="center" vertical="center" wrapText="1"/>
    </xf>
    <xf numFmtId="0" fontId="0" fillId="0" borderId="0" xfId="0" applyFill="1"/>
    <xf numFmtId="49" fontId="6" fillId="0" borderId="4" xfId="0" applyNumberFormat="1" applyFont="1" applyFill="1" applyBorder="1" applyAlignment="1">
      <alignment horizontal="center" vertical="center"/>
    </xf>
    <xf numFmtId="0" fontId="13" fillId="0" borderId="8" xfId="0" applyFont="1" applyFill="1" applyBorder="1" applyAlignment="1">
      <alignment horizontal="center" vertical="center" wrapText="1"/>
    </xf>
    <xf numFmtId="0" fontId="6" fillId="0" borderId="7" xfId="0" applyFont="1" applyFill="1" applyBorder="1" applyAlignment="1">
      <alignment vertical="center"/>
    </xf>
    <xf numFmtId="0" fontId="6" fillId="0" borderId="7" xfId="0" applyFont="1" applyFill="1" applyBorder="1" applyAlignment="1">
      <alignment horizontal="center" vertical="center"/>
    </xf>
    <xf numFmtId="167" fontId="6" fillId="0" borderId="7" xfId="0" applyNumberFormat="1" applyFont="1" applyFill="1" applyBorder="1" applyAlignment="1">
      <alignment horizontal="center" vertical="center"/>
    </xf>
    <xf numFmtId="0" fontId="12" fillId="0" borderId="4" xfId="0" applyFont="1" applyFill="1" applyBorder="1" applyAlignment="1">
      <alignment vertical="center"/>
    </xf>
    <xf numFmtId="0" fontId="5" fillId="0" borderId="4" xfId="0" applyFont="1" applyFill="1" applyBorder="1" applyAlignment="1">
      <alignment vertical="center" wrapText="1"/>
    </xf>
    <xf numFmtId="0" fontId="5" fillId="0" borderId="4" xfId="0" applyFont="1" applyFill="1" applyBorder="1" applyAlignment="1">
      <alignment horizontal="center" vertical="center"/>
    </xf>
    <xf numFmtId="2" fontId="12" fillId="0" borderId="4" xfId="0" applyNumberFormat="1" applyFont="1" applyFill="1" applyBorder="1" applyAlignment="1">
      <alignment horizontal="center" vertical="center"/>
    </xf>
    <xf numFmtId="167" fontId="12" fillId="0" borderId="4" xfId="0" applyNumberFormat="1" applyFont="1" applyFill="1" applyBorder="1" applyAlignment="1">
      <alignment horizontal="center" vertical="center"/>
    </xf>
    <xf numFmtId="0" fontId="5" fillId="0" borderId="4" xfId="0" applyFont="1" applyFill="1" applyBorder="1" applyAlignment="1">
      <alignment horizontal="justify" vertical="center" wrapText="1"/>
    </xf>
    <xf numFmtId="0" fontId="12" fillId="0" borderId="0" xfId="0" applyFont="1" applyFill="1" applyAlignment="1">
      <alignment vertical="center"/>
    </xf>
    <xf numFmtId="0" fontId="12" fillId="0" borderId="0" xfId="0" applyFont="1" applyFill="1"/>
    <xf numFmtId="167" fontId="6" fillId="0" borderId="3" xfId="0" applyNumberFormat="1" applyFont="1" applyFill="1" applyBorder="1" applyAlignment="1">
      <alignment horizontal="center" vertical="center" wrapText="1"/>
    </xf>
    <xf numFmtId="0" fontId="12" fillId="0" borderId="0" xfId="0" applyFont="1" applyFill="1" applyAlignment="1">
      <alignment horizontal="center" vertical="center"/>
    </xf>
    <xf numFmtId="167" fontId="12" fillId="0" borderId="0" xfId="0" applyNumberFormat="1" applyFont="1" applyFill="1" applyAlignment="1">
      <alignment horizontal="center" vertical="center"/>
    </xf>
    <xf numFmtId="49" fontId="13" fillId="0" borderId="4" xfId="0" applyNumberFormat="1" applyFont="1" applyFill="1" applyBorder="1" applyAlignment="1">
      <alignment horizontal="center" vertical="center"/>
    </xf>
    <xf numFmtId="0" fontId="13" fillId="0" borderId="5" xfId="0" applyFont="1" applyFill="1" applyBorder="1" applyAlignment="1">
      <alignment horizontal="center" vertical="center" wrapText="1"/>
    </xf>
    <xf numFmtId="0" fontId="6" fillId="0" borderId="4" xfId="0" applyFont="1" applyFill="1" applyBorder="1" applyAlignment="1">
      <alignment vertical="center"/>
    </xf>
    <xf numFmtId="49" fontId="8" fillId="0" borderId="4" xfId="0" applyNumberFormat="1" applyFont="1" applyFill="1" applyBorder="1" applyAlignment="1">
      <alignment horizontal="center" vertical="center"/>
    </xf>
    <xf numFmtId="0" fontId="5" fillId="0" borderId="4" xfId="0" applyFont="1" applyFill="1" applyBorder="1" applyAlignment="1">
      <alignment horizontal="center" vertical="center" wrapText="1"/>
    </xf>
    <xf numFmtId="4" fontId="5" fillId="0" borderId="4" xfId="0" applyNumberFormat="1" applyFont="1" applyFill="1" applyBorder="1" applyAlignment="1">
      <alignment horizontal="center" vertical="center" wrapText="1"/>
    </xf>
    <xf numFmtId="167" fontId="5" fillId="0" borderId="4" xfId="0" applyNumberFormat="1"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3" xfId="0" applyFont="1" applyFill="1" applyBorder="1" applyAlignment="1">
      <alignment horizontal="justify" vertical="center" wrapText="1"/>
    </xf>
    <xf numFmtId="0" fontId="5" fillId="0" borderId="4" xfId="0" applyFont="1" applyFill="1" applyBorder="1" applyAlignment="1">
      <alignment horizontal="right" vertical="center" wrapText="1"/>
    </xf>
    <xf numFmtId="165" fontId="5" fillId="0" borderId="4" xfId="0" applyNumberFormat="1" applyFont="1" applyFill="1" applyBorder="1" applyAlignment="1">
      <alignment horizontal="center" vertical="center" wrapText="1"/>
    </xf>
    <xf numFmtId="0" fontId="13" fillId="0" borderId="4" xfId="0" applyFont="1" applyFill="1" applyBorder="1" applyAlignment="1">
      <alignment horizontal="center" vertical="center"/>
    </xf>
    <xf numFmtId="0" fontId="6" fillId="0" borderId="7" xfId="0" applyFont="1" applyFill="1" applyBorder="1" applyAlignment="1">
      <alignment horizontal="left" vertical="center"/>
    </xf>
    <xf numFmtId="2" fontId="5" fillId="0" borderId="4" xfId="0" applyNumberFormat="1" applyFont="1" applyFill="1" applyBorder="1" applyAlignment="1">
      <alignment horizontal="center" vertical="center" wrapText="1"/>
    </xf>
    <xf numFmtId="0" fontId="8" fillId="0" borderId="4" xfId="0" applyFont="1" applyFill="1" applyBorder="1" applyAlignment="1">
      <alignment horizontal="justify" vertical="center" wrapText="1"/>
    </xf>
    <xf numFmtId="0" fontId="5" fillId="0" borderId="3" xfId="0" applyFont="1" applyFill="1" applyBorder="1" applyAlignment="1">
      <alignment horizontal="center" vertical="center" wrapText="1"/>
    </xf>
    <xf numFmtId="4" fontId="5" fillId="0" borderId="3" xfId="0" applyNumberFormat="1" applyFont="1" applyFill="1" applyBorder="1" applyAlignment="1">
      <alignment horizontal="center" vertical="center" wrapText="1"/>
    </xf>
    <xf numFmtId="167" fontId="5" fillId="0" borderId="3" xfId="0" applyNumberFormat="1" applyFont="1" applyFill="1" applyBorder="1" applyAlignment="1">
      <alignment horizontal="center" vertical="center" wrapText="1"/>
    </xf>
    <xf numFmtId="0" fontId="5" fillId="0" borderId="3" xfId="0" applyFont="1" applyFill="1" applyBorder="1" applyAlignment="1">
      <alignment horizontal="justify" vertical="top" wrapText="1"/>
    </xf>
    <xf numFmtId="0" fontId="6" fillId="0" borderId="0" xfId="0" applyFont="1" applyFill="1" applyAlignment="1">
      <alignment horizontal="center"/>
    </xf>
    <xf numFmtId="167" fontId="6" fillId="0" borderId="0" xfId="0" applyNumberFormat="1" applyFont="1" applyFill="1" applyAlignment="1">
      <alignment horizontal="center"/>
    </xf>
    <xf numFmtId="0" fontId="6" fillId="0" borderId="0" xfId="0" applyFont="1" applyFill="1"/>
    <xf numFmtId="167" fontId="6" fillId="0" borderId="0" xfId="0" applyNumberFormat="1" applyFont="1" applyFill="1"/>
    <xf numFmtId="164" fontId="6" fillId="0" borderId="15" xfId="0" applyNumberFormat="1" applyFont="1" applyFill="1" applyBorder="1" applyAlignment="1">
      <alignment horizontal="center" vertical="center" wrapText="1"/>
    </xf>
    <xf numFmtId="0" fontId="6" fillId="0" borderId="16" xfId="0" applyFont="1" applyFill="1" applyBorder="1" applyAlignment="1">
      <alignment horizontal="center" vertical="center" wrapText="1"/>
    </xf>
    <xf numFmtId="167" fontId="6" fillId="0" borderId="16" xfId="0" applyNumberFormat="1" applyFont="1" applyFill="1" applyBorder="1" applyAlignment="1">
      <alignment horizontal="center" vertical="center" wrapText="1"/>
    </xf>
    <xf numFmtId="167" fontId="6" fillId="0" borderId="17" xfId="0" applyNumberFormat="1" applyFont="1" applyFill="1" applyBorder="1" applyAlignment="1">
      <alignment horizontal="center" vertical="center" wrapText="1"/>
    </xf>
    <xf numFmtId="164" fontId="7" fillId="0" borderId="9" xfId="0" applyNumberFormat="1" applyFont="1" applyFill="1" applyBorder="1" applyAlignment="1">
      <alignment horizontal="center"/>
    </xf>
    <xf numFmtId="164" fontId="8" fillId="0" borderId="27" xfId="0" applyNumberFormat="1" applyFont="1" applyFill="1" applyBorder="1" applyAlignment="1">
      <alignment horizontal="center"/>
    </xf>
    <xf numFmtId="0" fontId="5" fillId="0" borderId="4" xfId="0" applyFont="1" applyFill="1" applyBorder="1" applyAlignment="1">
      <alignment horizontal="center"/>
    </xf>
    <xf numFmtId="167" fontId="5" fillId="0" borderId="4" xfId="0" applyNumberFormat="1" applyFont="1" applyFill="1" applyBorder="1" applyAlignment="1">
      <alignment horizontal="right"/>
    </xf>
    <xf numFmtId="167" fontId="5" fillId="0" borderId="4" xfId="0" applyNumberFormat="1" applyFont="1" applyFill="1" applyBorder="1" applyAlignment="1">
      <alignment horizontal="right" wrapText="1"/>
    </xf>
    <xf numFmtId="167" fontId="5" fillId="0" borderId="4" xfId="0" applyNumberFormat="1" applyFont="1" applyFill="1" applyBorder="1" applyAlignment="1">
      <alignment horizontal="right" vertical="center"/>
    </xf>
    <xf numFmtId="167" fontId="5" fillId="0" borderId="4" xfId="0" applyNumberFormat="1" applyFont="1" applyFill="1" applyBorder="1" applyAlignment="1">
      <alignment horizontal="right" vertical="center" wrapText="1"/>
    </xf>
    <xf numFmtId="164" fontId="6" fillId="0" borderId="9" xfId="0" applyNumberFormat="1" applyFont="1" applyFill="1" applyBorder="1" applyAlignment="1">
      <alignment horizontal="center" vertical="center"/>
    </xf>
    <xf numFmtId="167" fontId="6" fillId="0" borderId="49" xfId="0" applyNumberFormat="1" applyFont="1" applyFill="1" applyBorder="1" applyAlignment="1">
      <alignment horizontal="right" vertical="center"/>
    </xf>
    <xf numFmtId="0" fontId="8" fillId="0" borderId="0" xfId="0" applyFont="1" applyFill="1"/>
    <xf numFmtId="0" fontId="5" fillId="0" borderId="0" xfId="0" applyFont="1" applyFill="1"/>
    <xf numFmtId="167" fontId="5" fillId="0" borderId="0" xfId="0" applyNumberFormat="1" applyFont="1" applyFill="1"/>
    <xf numFmtId="164" fontId="8" fillId="0" borderId="27" xfId="0" applyNumberFormat="1" applyFont="1" applyFill="1" applyBorder="1" applyAlignment="1">
      <alignment horizontal="center" wrapText="1"/>
    </xf>
    <xf numFmtId="167" fontId="6" fillId="0" borderId="9" xfId="0" applyNumberFormat="1" applyFont="1" applyFill="1" applyBorder="1" applyAlignment="1">
      <alignment horizontal="right" vertical="center"/>
    </xf>
    <xf numFmtId="0" fontId="6" fillId="0" borderId="13" xfId="0" applyFont="1" applyFill="1" applyBorder="1"/>
    <xf numFmtId="167" fontId="6" fillId="0" borderId="13" xfId="0" applyNumberFormat="1" applyFont="1" applyFill="1" applyBorder="1"/>
    <xf numFmtId="164" fontId="8" fillId="0" borderId="48" xfId="0" applyNumberFormat="1" applyFont="1" applyFill="1" applyBorder="1" applyAlignment="1">
      <alignment horizontal="center" wrapText="1"/>
    </xf>
    <xf numFmtId="167" fontId="5" fillId="0" borderId="4" xfId="0" applyNumberFormat="1" applyFont="1" applyFill="1" applyBorder="1" applyAlignment="1">
      <alignment horizontal="center"/>
    </xf>
    <xf numFmtId="167" fontId="5" fillId="0" borderId="4" xfId="0" applyNumberFormat="1" applyFont="1" applyFill="1" applyBorder="1"/>
    <xf numFmtId="164" fontId="8" fillId="0" borderId="0" xfId="0" applyNumberFormat="1" applyFont="1" applyFill="1" applyAlignment="1">
      <alignment horizontal="center"/>
    </xf>
    <xf numFmtId="0" fontId="5" fillId="0" borderId="0" xfId="0" applyFont="1" applyFill="1" applyAlignment="1">
      <alignment horizontal="center"/>
    </xf>
    <xf numFmtId="167" fontId="5" fillId="0" borderId="0" xfId="0" applyNumberFormat="1" applyFont="1" applyFill="1" applyAlignment="1">
      <alignment horizontal="center"/>
    </xf>
    <xf numFmtId="164" fontId="6" fillId="0" borderId="9" xfId="0" applyNumberFormat="1" applyFont="1" applyFill="1" applyBorder="1" applyAlignment="1">
      <alignment horizontal="center"/>
    </xf>
    <xf numFmtId="0" fontId="5" fillId="0" borderId="4" xfId="0" applyFont="1" applyFill="1" applyBorder="1" applyAlignment="1">
      <alignment horizontal="justify" wrapText="1"/>
    </xf>
    <xf numFmtId="0" fontId="5" fillId="0" borderId="22" xfId="0" applyFont="1" applyFill="1" applyBorder="1" applyAlignment="1">
      <alignment horizontal="center"/>
    </xf>
    <xf numFmtId="167" fontId="5" fillId="0" borderId="18" xfId="0" applyNumberFormat="1" applyFont="1" applyFill="1" applyBorder="1" applyAlignment="1">
      <alignment horizontal="center"/>
    </xf>
    <xf numFmtId="167" fontId="5" fillId="0" borderId="21" xfId="0" applyNumberFormat="1" applyFont="1" applyFill="1" applyBorder="1"/>
    <xf numFmtId="0" fontId="5" fillId="0" borderId="4" xfId="0" applyFont="1" applyFill="1" applyBorder="1" applyAlignment="1">
      <alignment wrapText="1"/>
    </xf>
    <xf numFmtId="0" fontId="5" fillId="0" borderId="23" xfId="0" applyFont="1" applyFill="1" applyBorder="1" applyAlignment="1">
      <alignment horizontal="center"/>
    </xf>
    <xf numFmtId="167" fontId="5" fillId="0" borderId="24" xfId="0" applyNumberFormat="1" applyFont="1" applyFill="1" applyBorder="1" applyAlignment="1">
      <alignment horizontal="center"/>
    </xf>
    <xf numFmtId="167" fontId="5" fillId="0" borderId="25" xfId="0" applyNumberFormat="1" applyFont="1" applyFill="1" applyBorder="1"/>
    <xf numFmtId="164" fontId="8" fillId="0" borderId="2" xfId="0" applyNumberFormat="1" applyFont="1" applyFill="1" applyBorder="1" applyAlignment="1">
      <alignment horizontal="center"/>
    </xf>
    <xf numFmtId="0" fontId="6" fillId="0" borderId="2" xfId="0" applyFont="1" applyFill="1" applyBorder="1"/>
    <xf numFmtId="0" fontId="5" fillId="0" borderId="2" xfId="0" applyFont="1" applyFill="1" applyBorder="1" applyAlignment="1">
      <alignment horizontal="center"/>
    </xf>
    <xf numFmtId="167" fontId="5" fillId="0" borderId="2" xfId="0" applyNumberFormat="1" applyFont="1" applyFill="1" applyBorder="1" applyAlignment="1">
      <alignment horizontal="center"/>
    </xf>
    <xf numFmtId="167" fontId="6" fillId="0" borderId="2" xfId="0" applyNumberFormat="1" applyFont="1" applyFill="1" applyBorder="1"/>
    <xf numFmtId="164" fontId="5" fillId="0" borderId="26" xfId="0" applyNumberFormat="1" applyFont="1" applyFill="1" applyBorder="1" applyAlignment="1">
      <alignment horizontal="center"/>
    </xf>
    <xf numFmtId="167" fontId="6" fillId="0" borderId="25" xfId="0" applyNumberFormat="1" applyFont="1" applyFill="1" applyBorder="1"/>
    <xf numFmtId="164" fontId="8" fillId="0" borderId="48" xfId="0" applyNumberFormat="1" applyFont="1" applyFill="1" applyBorder="1" applyAlignment="1">
      <alignment horizontal="center" vertical="center" wrapText="1"/>
    </xf>
    <xf numFmtId="164" fontId="8" fillId="0" borderId="27" xfId="0" applyNumberFormat="1" applyFont="1" applyFill="1" applyBorder="1" applyAlignment="1">
      <alignment horizontal="center" vertical="center" wrapText="1"/>
    </xf>
    <xf numFmtId="164" fontId="5" fillId="0" borderId="0" xfId="0" applyNumberFormat="1" applyFont="1" applyFill="1"/>
    <xf numFmtId="167" fontId="5" fillId="0" borderId="28" xfId="0" applyNumberFormat="1" applyFont="1" applyFill="1" applyBorder="1" applyAlignment="1">
      <alignment horizontal="center"/>
    </xf>
    <xf numFmtId="164" fontId="8" fillId="0" borderId="50" xfId="0" applyNumberFormat="1" applyFont="1" applyFill="1" applyBorder="1" applyAlignment="1">
      <alignment horizontal="center" vertical="center" wrapText="1"/>
    </xf>
    <xf numFmtId="167" fontId="6" fillId="0" borderId="30" xfId="0" applyNumberFormat="1" applyFont="1" applyFill="1" applyBorder="1"/>
    <xf numFmtId="164" fontId="8" fillId="0" borderId="0" xfId="0" applyNumberFormat="1" applyFont="1" applyFill="1" applyAlignment="1">
      <alignment vertical="center" wrapText="1"/>
    </xf>
    <xf numFmtId="0" fontId="6" fillId="0" borderId="0" xfId="0" applyFont="1" applyFill="1" applyAlignment="1">
      <alignment horizontal="center" vertical="center" wrapText="1"/>
    </xf>
    <xf numFmtId="0" fontId="5" fillId="0" borderId="0" xfId="0" applyFont="1" applyFill="1" applyAlignment="1">
      <alignment horizontal="center" wrapText="1"/>
    </xf>
    <xf numFmtId="167" fontId="5" fillId="0" borderId="0" xfId="0" applyNumberFormat="1" applyFont="1" applyFill="1" applyAlignment="1">
      <alignment horizontal="center" wrapText="1"/>
    </xf>
    <xf numFmtId="167" fontId="5" fillId="0" borderId="0" xfId="0" applyNumberFormat="1" applyFont="1" applyFill="1" applyAlignment="1">
      <alignment horizontal="center" vertical="center" wrapText="1"/>
    </xf>
    <xf numFmtId="164" fontId="6" fillId="0" borderId="51" xfId="0" applyNumberFormat="1" applyFont="1" applyFill="1" applyBorder="1" applyAlignment="1">
      <alignment horizontal="center"/>
    </xf>
    <xf numFmtId="164" fontId="8" fillId="0" borderId="4" xfId="0" applyNumberFormat="1" applyFont="1" applyFill="1" applyBorder="1" applyAlignment="1">
      <alignment horizontal="center" vertical="center" wrapText="1"/>
    </xf>
    <xf numFmtId="0" fontId="5" fillId="0" borderId="4" xfId="0" applyFont="1" applyFill="1" applyBorder="1" applyAlignment="1">
      <alignment horizontal="center" wrapText="1"/>
    </xf>
    <xf numFmtId="166" fontId="5" fillId="0" borderId="4" xfId="0" applyNumberFormat="1" applyFont="1" applyFill="1" applyBorder="1" applyAlignment="1">
      <alignment horizontal="center" wrapText="1"/>
    </xf>
    <xf numFmtId="164" fontId="6" fillId="0" borderId="49" xfId="0" applyNumberFormat="1" applyFont="1" applyFill="1" applyBorder="1" applyAlignment="1">
      <alignment horizontal="center" vertical="center"/>
    </xf>
    <xf numFmtId="164" fontId="6" fillId="0" borderId="52" xfId="0" applyNumberFormat="1" applyFont="1" applyFill="1" applyBorder="1" applyAlignment="1">
      <alignment horizontal="center" vertical="center" wrapText="1"/>
    </xf>
    <xf numFmtId="0" fontId="6" fillId="0" borderId="53" xfId="0" applyFont="1" applyFill="1" applyBorder="1" applyAlignment="1">
      <alignment horizontal="center" vertical="center" wrapText="1"/>
    </xf>
    <xf numFmtId="167" fontId="6" fillId="0" borderId="53" xfId="0" applyNumberFormat="1" applyFont="1" applyFill="1" applyBorder="1" applyAlignment="1">
      <alignment horizontal="center" vertical="center" wrapText="1"/>
    </xf>
    <xf numFmtId="167" fontId="6" fillId="0" borderId="54" xfId="0" applyNumberFormat="1" applyFont="1" applyFill="1" applyBorder="1" applyAlignment="1">
      <alignment horizontal="center" vertical="center" wrapText="1"/>
    </xf>
    <xf numFmtId="0" fontId="6" fillId="0" borderId="10" xfId="0" applyFont="1" applyFill="1" applyBorder="1" applyAlignment="1">
      <alignment horizontal="right" vertical="center"/>
    </xf>
    <xf numFmtId="0" fontId="6" fillId="0" borderId="11" xfId="0" applyFont="1" applyFill="1" applyBorder="1" applyAlignment="1">
      <alignment horizontal="right" vertical="center"/>
    </xf>
    <xf numFmtId="167" fontId="6" fillId="0" borderId="11" xfId="0" applyNumberFormat="1" applyFont="1" applyFill="1" applyBorder="1" applyAlignment="1">
      <alignment horizontal="right" vertical="center"/>
    </xf>
    <xf numFmtId="167" fontId="6" fillId="0" borderId="12" xfId="0" applyNumberFormat="1" applyFont="1" applyFill="1" applyBorder="1" applyAlignment="1">
      <alignment horizontal="right" vertical="center"/>
    </xf>
    <xf numFmtId="164" fontId="8" fillId="0" borderId="29" xfId="0" applyNumberFormat="1" applyFont="1" applyFill="1" applyBorder="1" applyAlignment="1">
      <alignment horizontal="center" vertical="center" wrapText="1"/>
    </xf>
    <xf numFmtId="0" fontId="5" fillId="0" borderId="22" xfId="0" applyFont="1" applyFill="1" applyBorder="1" applyAlignment="1">
      <alignment vertical="center" wrapText="1"/>
    </xf>
    <xf numFmtId="0" fontId="5" fillId="0" borderId="20" xfId="0" applyFont="1" applyFill="1" applyBorder="1" applyAlignment="1">
      <alignment horizontal="center"/>
    </xf>
    <xf numFmtId="167" fontId="5" fillId="0" borderId="18" xfId="0" applyNumberFormat="1" applyFont="1" applyFill="1" applyBorder="1" applyAlignment="1">
      <alignment horizontal="right"/>
    </xf>
    <xf numFmtId="167" fontId="5" fillId="0" borderId="19" xfId="0" applyNumberFormat="1" applyFont="1" applyFill="1" applyBorder="1" applyAlignment="1">
      <alignment horizontal="right" wrapText="1"/>
    </xf>
    <xf numFmtId="0" fontId="9"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4" fontId="6" fillId="0" borderId="2" xfId="0" applyNumberFormat="1" applyFont="1" applyFill="1" applyBorder="1" applyAlignment="1">
      <alignment horizontal="center" vertical="center" wrapText="1"/>
    </xf>
    <xf numFmtId="4" fontId="6" fillId="0" borderId="4" xfId="0" applyNumberFormat="1" applyFont="1" applyFill="1" applyBorder="1" applyAlignment="1">
      <alignment horizontal="center" vertical="center" wrapText="1"/>
    </xf>
    <xf numFmtId="167" fontId="6" fillId="0" borderId="4" xfId="2" applyNumberFormat="1" applyFont="1" applyFill="1" applyBorder="1" applyAlignment="1">
      <alignment horizontal="center" vertical="center" wrapText="1"/>
    </xf>
    <xf numFmtId="0" fontId="10" fillId="0" borderId="0" xfId="0" applyFont="1" applyFill="1" applyAlignment="1">
      <alignment horizontal="center" vertical="center" wrapText="1"/>
    </xf>
    <xf numFmtId="4" fontId="10" fillId="0" borderId="0" xfId="0" applyNumberFormat="1" applyFont="1" applyFill="1" applyAlignment="1">
      <alignment horizontal="center" vertical="center" wrapText="1"/>
    </xf>
    <xf numFmtId="167" fontId="10" fillId="0" borderId="0" xfId="0" applyNumberFormat="1" applyFont="1" applyFill="1" applyAlignment="1">
      <alignment horizontal="center" vertical="center" wrapText="1"/>
    </xf>
    <xf numFmtId="0" fontId="6" fillId="0" borderId="7" xfId="2" applyFont="1" applyFill="1" applyBorder="1" applyAlignment="1">
      <alignment horizontal="center" vertical="center"/>
    </xf>
    <xf numFmtId="0" fontId="6" fillId="0" borderId="5" xfId="0" applyFont="1" applyFill="1" applyBorder="1" applyAlignment="1">
      <alignment vertical="center" wrapText="1"/>
    </xf>
    <xf numFmtId="167" fontId="5" fillId="0" borderId="6" xfId="0" applyNumberFormat="1" applyFont="1" applyFill="1" applyBorder="1"/>
    <xf numFmtId="2" fontId="5" fillId="0" borderId="4" xfId="0" applyNumberFormat="1" applyFont="1" applyFill="1" applyBorder="1" applyAlignment="1">
      <alignment horizontal="center" vertical="center"/>
    </xf>
    <xf numFmtId="167" fontId="5" fillId="0" borderId="4" xfId="0" applyNumberFormat="1" applyFont="1" applyFill="1" applyBorder="1" applyAlignment="1">
      <alignment vertical="center"/>
    </xf>
    <xf numFmtId="0" fontId="5" fillId="0" borderId="6" xfId="0" applyFont="1" applyFill="1" applyBorder="1" applyAlignment="1">
      <alignment vertical="center" wrapText="1"/>
    </xf>
    <xf numFmtId="0" fontId="6" fillId="0" borderId="4" xfId="0" applyFont="1" applyFill="1" applyBorder="1" applyAlignment="1">
      <alignment vertical="center" wrapText="1"/>
    </xf>
    <xf numFmtId="167" fontId="5" fillId="0" borderId="36" xfId="0" applyNumberFormat="1" applyFont="1" applyFill="1" applyBorder="1" applyAlignment="1">
      <alignment vertical="center"/>
    </xf>
    <xf numFmtId="167" fontId="5" fillId="0" borderId="37" xfId="0" applyNumberFormat="1" applyFont="1" applyFill="1" applyBorder="1" applyAlignment="1">
      <alignment vertical="center"/>
    </xf>
    <xf numFmtId="0" fontId="6" fillId="0" borderId="4" xfId="0" applyFont="1" applyFill="1" applyBorder="1" applyAlignment="1">
      <alignment horizontal="center" vertical="center"/>
    </xf>
    <xf numFmtId="0" fontId="5" fillId="0" borderId="7" xfId="0" applyFont="1" applyFill="1" applyBorder="1" applyAlignment="1">
      <alignment vertical="top" wrapText="1"/>
    </xf>
    <xf numFmtId="0" fontId="5" fillId="0" borderId="7" xfId="0" applyFont="1" applyFill="1" applyBorder="1" applyAlignment="1">
      <alignment horizontal="center" vertical="center" wrapText="1"/>
    </xf>
    <xf numFmtId="0" fontId="5" fillId="0" borderId="38" xfId="0" applyFont="1" applyFill="1" applyBorder="1" applyAlignment="1">
      <alignment horizontal="left" vertical="center" wrapText="1"/>
    </xf>
    <xf numFmtId="167" fontId="5" fillId="0" borderId="5" xfId="0" applyNumberFormat="1" applyFont="1" applyFill="1" applyBorder="1" applyAlignment="1">
      <alignment vertical="center"/>
    </xf>
    <xf numFmtId="0" fontId="5" fillId="0" borderId="39" xfId="0" applyFont="1" applyFill="1" applyBorder="1" applyAlignment="1">
      <alignment horizontal="left" vertical="center" wrapText="1"/>
    </xf>
    <xf numFmtId="0" fontId="8" fillId="0" borderId="33" xfId="0" applyFont="1" applyFill="1" applyBorder="1" applyAlignment="1">
      <alignment horizontal="center" vertical="center"/>
    </xf>
    <xf numFmtId="0" fontId="5" fillId="0" borderId="2" xfId="0" applyFont="1" applyFill="1" applyBorder="1" applyAlignment="1">
      <alignment horizontal="justify" vertical="center" wrapText="1"/>
    </xf>
    <xf numFmtId="0" fontId="5" fillId="0" borderId="2" xfId="0" applyFont="1" applyFill="1" applyBorder="1" applyAlignment="1">
      <alignment horizontal="center" vertical="center"/>
    </xf>
    <xf numFmtId="4" fontId="5" fillId="0" borderId="2" xfId="0" applyNumberFormat="1" applyFont="1" applyFill="1" applyBorder="1" applyAlignment="1">
      <alignment horizontal="center" vertical="center"/>
    </xf>
    <xf numFmtId="167" fontId="5" fillId="0" borderId="3" xfId="0" applyNumberFormat="1" applyFont="1" applyFill="1" applyBorder="1" applyAlignment="1">
      <alignment horizontal="center" vertical="center"/>
    </xf>
    <xf numFmtId="0" fontId="5" fillId="0" borderId="0" xfId="0" applyFont="1" applyFill="1" applyAlignment="1">
      <alignment horizontal="center" vertical="center"/>
    </xf>
    <xf numFmtId="0" fontId="6" fillId="0" borderId="0" xfId="0" applyFont="1" applyFill="1" applyAlignment="1">
      <alignment vertical="center" wrapText="1"/>
    </xf>
    <xf numFmtId="167" fontId="5" fillId="0" borderId="0" xfId="0" applyNumberFormat="1" applyFont="1" applyFill="1" applyAlignment="1">
      <alignment horizontal="center" vertical="center"/>
    </xf>
    <xf numFmtId="167" fontId="6" fillId="0" borderId="0" xfId="0" applyNumberFormat="1" applyFont="1" applyFill="1" applyAlignment="1">
      <alignment vertical="center"/>
    </xf>
    <xf numFmtId="0" fontId="5" fillId="0" borderId="5" xfId="0" applyFont="1" applyFill="1" applyBorder="1" applyAlignment="1">
      <alignment horizontal="justify" vertical="center" wrapText="1"/>
    </xf>
    <xf numFmtId="0" fontId="5" fillId="0" borderId="5" xfId="0" applyFont="1" applyFill="1" applyBorder="1" applyAlignment="1">
      <alignment horizontal="center" vertical="center"/>
    </xf>
    <xf numFmtId="2" fontId="12" fillId="0" borderId="5" xfId="0" applyNumberFormat="1" applyFont="1" applyFill="1" applyBorder="1" applyAlignment="1">
      <alignment horizontal="center" vertical="center"/>
    </xf>
    <xf numFmtId="0" fontId="5" fillId="0" borderId="4" xfId="0" applyFont="1" applyFill="1" applyBorder="1" applyAlignment="1">
      <alignment horizontal="justify"/>
    </xf>
    <xf numFmtId="0" fontId="5" fillId="0" borderId="4" xfId="0" applyFont="1" applyFill="1" applyBorder="1" applyAlignment="1">
      <alignment vertical="top" wrapText="1"/>
    </xf>
    <xf numFmtId="1" fontId="5" fillId="0" borderId="4" xfId="0" applyNumberFormat="1" applyFont="1" applyFill="1" applyBorder="1"/>
    <xf numFmtId="0" fontId="5" fillId="0" borderId="4" xfId="0" applyFont="1" applyFill="1" applyBorder="1"/>
    <xf numFmtId="0" fontId="5" fillId="0" borderId="4" xfId="0" applyFont="1" applyFill="1" applyBorder="1" applyAlignment="1">
      <alignment horizontal="center" vertical="top"/>
    </xf>
    <xf numFmtId="0" fontId="5" fillId="0" borderId="4" xfId="0" applyFont="1" applyFill="1" applyBorder="1" applyAlignment="1">
      <alignment horizontal="left" vertical="top" wrapText="1"/>
    </xf>
    <xf numFmtId="167" fontId="5" fillId="0" borderId="4" xfId="0" applyNumberFormat="1" applyFont="1" applyFill="1" applyBorder="1" applyAlignment="1">
      <alignment vertical="top" wrapText="1"/>
    </xf>
    <xf numFmtId="0" fontId="5" fillId="0" borderId="4" xfId="0" applyFont="1" applyFill="1" applyBorder="1" applyAlignment="1">
      <alignment horizontal="left" wrapText="1"/>
    </xf>
    <xf numFmtId="0" fontId="5" fillId="0" borderId="0" xfId="0" applyFont="1" applyFill="1" applyAlignment="1">
      <alignment horizontal="center" vertical="top"/>
    </xf>
    <xf numFmtId="0" fontId="5" fillId="0" borderId="0" xfId="0" applyFont="1" applyFill="1" applyAlignment="1">
      <alignment horizontal="right" vertical="top" wrapText="1"/>
    </xf>
    <xf numFmtId="0" fontId="5" fillId="0" borderId="0" xfId="0" applyFont="1" applyFill="1" applyAlignment="1">
      <alignment horizontal="right" wrapText="1"/>
    </xf>
    <xf numFmtId="167" fontId="5" fillId="0" borderId="0" xfId="0" applyNumberFormat="1" applyFont="1" applyFill="1" applyAlignment="1">
      <alignment horizontal="right" vertical="top" wrapText="1"/>
    </xf>
    <xf numFmtId="0" fontId="14" fillId="0" borderId="0" xfId="0" applyFont="1" applyFill="1" applyAlignment="1">
      <alignment horizontal="left" vertical="top"/>
    </xf>
    <xf numFmtId="0" fontId="15" fillId="0" borderId="0" xfId="0" applyFont="1" applyFill="1"/>
    <xf numFmtId="167" fontId="15" fillId="0" borderId="0" xfId="0" applyNumberFormat="1" applyFont="1" applyFill="1" applyAlignment="1">
      <alignment horizontal="center"/>
    </xf>
    <xf numFmtId="167" fontId="15" fillId="0" borderId="0" xfId="0" applyNumberFormat="1" applyFont="1" applyFill="1"/>
    <xf numFmtId="0" fontId="5" fillId="0" borderId="43" xfId="0" applyFont="1" applyFill="1" applyBorder="1" applyAlignment="1">
      <alignment horizontal="center" vertical="center"/>
    </xf>
    <xf numFmtId="0" fontId="5" fillId="0" borderId="36" xfId="0" applyFont="1" applyFill="1" applyBorder="1" applyAlignment="1">
      <alignment horizontal="left" vertical="center" wrapText="1"/>
    </xf>
    <xf numFmtId="0" fontId="5" fillId="0" borderId="36" xfId="0" applyFont="1" applyFill="1" applyBorder="1" applyAlignment="1">
      <alignment horizontal="center" vertical="center" wrapText="1"/>
    </xf>
    <xf numFmtId="167" fontId="5" fillId="0" borderId="36" xfId="0" applyNumberFormat="1" applyFont="1" applyFill="1" applyBorder="1"/>
    <xf numFmtId="167" fontId="5" fillId="0" borderId="44" xfId="0" applyNumberFormat="1" applyFont="1" applyFill="1" applyBorder="1"/>
    <xf numFmtId="0" fontId="5" fillId="0" borderId="31" xfId="0" applyFont="1" applyFill="1" applyBorder="1" applyAlignment="1">
      <alignment horizontal="center" vertical="center"/>
    </xf>
    <xf numFmtId="167" fontId="5" fillId="0" borderId="32" xfId="0" applyNumberFormat="1" applyFont="1" applyFill="1" applyBorder="1"/>
    <xf numFmtId="167" fontId="5" fillId="0" borderId="32" xfId="0" applyNumberFormat="1" applyFont="1" applyFill="1" applyBorder="1" applyAlignment="1">
      <alignment horizontal="right"/>
    </xf>
    <xf numFmtId="0" fontId="5" fillId="0" borderId="45" xfId="0" applyFont="1" applyFill="1" applyBorder="1" applyAlignment="1">
      <alignment horizontal="center" vertical="center"/>
    </xf>
    <xf numFmtId="0" fontId="5" fillId="0" borderId="46" xfId="0" applyFont="1" applyFill="1" applyBorder="1" applyAlignment="1">
      <alignment horizontal="left" vertical="center" wrapText="1"/>
    </xf>
    <xf numFmtId="0" fontId="5" fillId="0" borderId="46" xfId="0" applyFont="1" applyFill="1" applyBorder="1" applyAlignment="1">
      <alignment horizontal="center" vertical="center" wrapText="1"/>
    </xf>
    <xf numFmtId="167" fontId="5" fillId="0" borderId="46" xfId="0" applyNumberFormat="1" applyFont="1" applyFill="1" applyBorder="1"/>
    <xf numFmtId="167" fontId="5" fillId="0" borderId="47" xfId="0" applyNumberFormat="1" applyFont="1" applyFill="1" applyBorder="1" applyAlignment="1">
      <alignment horizontal="right"/>
    </xf>
    <xf numFmtId="0" fontId="0" fillId="0" borderId="4" xfId="0" applyBorder="1"/>
    <xf numFmtId="0" fontId="17" fillId="0" borderId="4" xfId="0" applyFont="1" applyBorder="1"/>
    <xf numFmtId="0" fontId="11" fillId="0" borderId="8" xfId="0" applyFont="1" applyFill="1" applyBorder="1" applyAlignment="1">
      <alignment horizontal="center" vertical="center" textRotation="90"/>
    </xf>
    <xf numFmtId="0" fontId="19" fillId="0" borderId="1" xfId="3" applyFont="1" applyBorder="1"/>
    <xf numFmtId="0" fontId="19" fillId="0" borderId="2" xfId="3" applyFont="1" applyBorder="1"/>
    <xf numFmtId="0" fontId="19" fillId="0" borderId="3" xfId="3" applyFont="1" applyBorder="1"/>
    <xf numFmtId="0" fontId="17" fillId="0" borderId="4" xfId="0" applyFont="1" applyBorder="1" applyAlignment="1">
      <alignment vertical="center"/>
    </xf>
    <xf numFmtId="0" fontId="0" fillId="3" borderId="4" xfId="0" applyFill="1" applyBorder="1"/>
    <xf numFmtId="0" fontId="17" fillId="3" borderId="4" xfId="0" applyFont="1" applyFill="1" applyBorder="1"/>
    <xf numFmtId="168" fontId="19" fillId="4" borderId="9" xfId="0" applyNumberFormat="1" applyFont="1" applyFill="1" applyBorder="1" applyAlignment="1">
      <alignment horizontal="center" vertical="center" wrapText="1"/>
    </xf>
    <xf numFmtId="167" fontId="6" fillId="3" borderId="4" xfId="0" applyNumberFormat="1" applyFont="1" applyFill="1" applyBorder="1" applyAlignment="1">
      <alignment horizontal="center" vertical="center" wrapText="1"/>
    </xf>
    <xf numFmtId="167" fontId="6" fillId="3" borderId="3" xfId="0" applyNumberFormat="1" applyFont="1" applyFill="1" applyBorder="1" applyAlignment="1">
      <alignment horizontal="center" vertical="center"/>
    </xf>
    <xf numFmtId="167" fontId="6" fillId="3" borderId="3" xfId="0" applyNumberFormat="1" applyFont="1" applyFill="1" applyBorder="1" applyAlignment="1">
      <alignment horizontal="center" vertical="center" wrapText="1"/>
    </xf>
    <xf numFmtId="1" fontId="6" fillId="3" borderId="9" xfId="0" applyNumberFormat="1" applyFont="1" applyFill="1" applyBorder="1" applyAlignment="1">
      <alignment horizontal="center" vertical="center"/>
    </xf>
    <xf numFmtId="167" fontId="6" fillId="3" borderId="9" xfId="0" applyNumberFormat="1" applyFont="1" applyFill="1" applyBorder="1" applyAlignment="1">
      <alignment horizontal="right" vertical="center"/>
    </xf>
    <xf numFmtId="1" fontId="6" fillId="3" borderId="49" xfId="0" applyNumberFormat="1" applyFont="1" applyFill="1" applyBorder="1" applyAlignment="1">
      <alignment horizontal="center" vertical="center"/>
    </xf>
    <xf numFmtId="167" fontId="6" fillId="3" borderId="49" xfId="0" applyNumberFormat="1" applyFont="1" applyFill="1" applyBorder="1" applyAlignment="1">
      <alignment horizontal="right" vertical="center"/>
    </xf>
    <xf numFmtId="167" fontId="6" fillId="3" borderId="4" xfId="0" applyNumberFormat="1" applyFont="1" applyFill="1" applyBorder="1" applyAlignment="1">
      <alignment vertical="center"/>
    </xf>
    <xf numFmtId="167" fontId="5" fillId="3" borderId="15" xfId="0" applyNumberFormat="1" applyFont="1" applyFill="1" applyBorder="1" applyAlignment="1">
      <alignment vertical="center"/>
    </xf>
    <xf numFmtId="167" fontId="6" fillId="3" borderId="15" xfId="0" applyNumberFormat="1" applyFont="1" applyFill="1" applyBorder="1" applyAlignment="1">
      <alignment vertical="center"/>
    </xf>
    <xf numFmtId="167" fontId="6" fillId="3" borderId="12" xfId="0" applyNumberFormat="1" applyFont="1" applyFill="1" applyBorder="1" applyAlignment="1">
      <alignment horizontal="center"/>
    </xf>
    <xf numFmtId="0" fontId="17" fillId="0" borderId="0" xfId="0" applyFont="1" applyFill="1"/>
    <xf numFmtId="0" fontId="0" fillId="0" borderId="4" xfId="0" applyFill="1" applyBorder="1"/>
    <xf numFmtId="167" fontId="0" fillId="0" borderId="4" xfId="0" applyNumberFormat="1" applyFill="1" applyBorder="1"/>
    <xf numFmtId="0" fontId="17" fillId="0" borderId="4" xfId="0" applyFont="1" applyFill="1" applyBorder="1"/>
    <xf numFmtId="167" fontId="17" fillId="0" borderId="4" xfId="0" applyNumberFormat="1" applyFont="1" applyFill="1" applyBorder="1"/>
    <xf numFmtId="167" fontId="6" fillId="3" borderId="6" xfId="0" applyNumberFormat="1" applyFont="1" applyFill="1" applyBorder="1" applyAlignment="1">
      <alignment vertical="center"/>
    </xf>
    <xf numFmtId="0" fontId="17" fillId="0" borderId="1" xfId="0" applyFont="1" applyBorder="1" applyAlignment="1">
      <alignment wrapText="1"/>
    </xf>
    <xf numFmtId="164" fontId="17" fillId="0" borderId="4" xfId="0" applyNumberFormat="1" applyFont="1" applyBorder="1"/>
    <xf numFmtId="164" fontId="17" fillId="0" borderId="3" xfId="0" applyNumberFormat="1" applyFont="1" applyBorder="1"/>
    <xf numFmtId="164" fontId="17" fillId="3" borderId="4" xfId="0" applyNumberFormat="1" applyFont="1" applyFill="1" applyBorder="1"/>
    <xf numFmtId="0" fontId="0" fillId="2" borderId="0" xfId="0" applyFill="1" applyAlignment="1">
      <alignment horizontal="center"/>
    </xf>
    <xf numFmtId="0" fontId="22" fillId="0" borderId="0" xfId="0" applyFont="1"/>
    <xf numFmtId="0" fontId="23" fillId="0" borderId="0" xfId="0" applyFont="1"/>
    <xf numFmtId="0" fontId="18" fillId="2" borderId="0" xfId="0" applyFont="1" applyFill="1" applyAlignment="1">
      <alignment horizontal="center" vertical="center" wrapText="1"/>
    </xf>
    <xf numFmtId="0" fontId="20" fillId="0" borderId="0" xfId="3" applyFont="1" applyAlignment="1">
      <alignment wrapText="1"/>
    </xf>
    <xf numFmtId="0" fontId="19" fillId="2" borderId="40" xfId="0" applyFont="1" applyFill="1" applyBorder="1" applyAlignment="1">
      <alignment horizontal="center" vertical="center" wrapText="1"/>
    </xf>
    <xf numFmtId="0" fontId="20" fillId="2" borderId="28" xfId="0" applyFont="1" applyFill="1" applyBorder="1" applyAlignment="1">
      <alignment horizontal="center" wrapText="1"/>
    </xf>
    <xf numFmtId="0" fontId="20" fillId="2" borderId="14" xfId="0" applyFont="1" applyFill="1" applyBorder="1" applyAlignment="1">
      <alignment horizontal="center" wrapText="1"/>
    </xf>
    <xf numFmtId="0" fontId="20" fillId="2" borderId="41" xfId="0" applyFont="1" applyFill="1" applyBorder="1" applyAlignment="1">
      <alignment horizontal="center" wrapText="1"/>
    </xf>
    <xf numFmtId="0" fontId="20" fillId="2" borderId="13" xfId="0" applyFont="1" applyFill="1" applyBorder="1" applyAlignment="1">
      <alignment horizontal="center" wrapText="1"/>
    </xf>
    <xf numFmtId="0" fontId="20" fillId="2" borderId="42" xfId="0" applyFont="1" applyFill="1" applyBorder="1" applyAlignment="1">
      <alignment horizontal="center" wrapText="1"/>
    </xf>
    <xf numFmtId="0" fontId="23" fillId="0" borderId="1" xfId="0" applyFont="1" applyBorder="1" applyAlignment="1">
      <alignment horizontal="left" vertical="center" wrapText="1"/>
    </xf>
    <xf numFmtId="0" fontId="0" fillId="0" borderId="3" xfId="0" applyBorder="1" applyAlignment="1">
      <alignment horizontal="left" wrapText="1"/>
    </xf>
    <xf numFmtId="0" fontId="0" fillId="0" borderId="3" xfId="0" applyBorder="1" applyAlignment="1">
      <alignment horizontal="left" vertical="center" wrapText="1"/>
    </xf>
    <xf numFmtId="0" fontId="0" fillId="2" borderId="1" xfId="0" applyFill="1" applyBorder="1" applyAlignment="1">
      <alignment wrapText="1"/>
    </xf>
    <xf numFmtId="0" fontId="0" fillId="0" borderId="3" xfId="0" applyBorder="1" applyAlignment="1">
      <alignment wrapText="1"/>
    </xf>
    <xf numFmtId="164" fontId="13" fillId="3" borderId="1" xfId="0" applyNumberFormat="1" applyFont="1" applyFill="1" applyBorder="1" applyAlignment="1">
      <alignment horizontal="right" vertical="center" wrapText="1"/>
    </xf>
    <xf numFmtId="164" fontId="13" fillId="3" borderId="2" xfId="0" applyNumberFormat="1" applyFont="1" applyFill="1" applyBorder="1" applyAlignment="1">
      <alignment horizontal="right" vertical="center" wrapText="1"/>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164" fontId="13" fillId="3" borderId="1" xfId="0" applyNumberFormat="1" applyFont="1" applyFill="1" applyBorder="1" applyAlignment="1">
      <alignment horizontal="left" vertical="center" wrapText="1"/>
    </xf>
    <xf numFmtId="164" fontId="13" fillId="3" borderId="2" xfId="0" applyNumberFormat="1" applyFont="1" applyFill="1" applyBorder="1" applyAlignment="1">
      <alignment horizontal="left" vertical="center" wrapText="1"/>
    </xf>
    <xf numFmtId="164" fontId="13" fillId="3" borderId="4" xfId="0" applyNumberFormat="1" applyFont="1" applyFill="1" applyBorder="1" applyAlignment="1">
      <alignment horizontal="left" vertical="center" wrapText="1"/>
    </xf>
    <xf numFmtId="164" fontId="13" fillId="0" borderId="0" xfId="0" applyNumberFormat="1" applyFont="1" applyFill="1" applyAlignment="1">
      <alignment horizontal="right" vertical="center" wrapText="1"/>
    </xf>
    <xf numFmtId="0" fontId="13" fillId="0" borderId="4" xfId="0" applyFont="1" applyFill="1" applyBorder="1" applyAlignment="1">
      <alignment horizontal="left" vertical="center"/>
    </xf>
    <xf numFmtId="0" fontId="7" fillId="0" borderId="4" xfId="0" applyFont="1" applyFill="1" applyBorder="1" applyAlignment="1">
      <alignment horizontal="left" vertical="center" wrapText="1"/>
    </xf>
    <xf numFmtId="0" fontId="6" fillId="0" borderId="4" xfId="0" applyFont="1" applyFill="1" applyBorder="1" applyAlignment="1">
      <alignment horizontal="left" vertical="center"/>
    </xf>
    <xf numFmtId="0" fontId="5" fillId="0" borderId="1" xfId="0" applyFont="1" applyFill="1" applyBorder="1" applyAlignment="1">
      <alignment horizontal="justify" vertical="center" wrapText="1"/>
    </xf>
    <xf numFmtId="0" fontId="5" fillId="0" borderId="2" xfId="0" applyFont="1" applyFill="1" applyBorder="1" applyAlignment="1">
      <alignment horizontal="justify" vertical="center" wrapText="1"/>
    </xf>
    <xf numFmtId="0" fontId="5" fillId="0" borderId="3" xfId="0" applyFont="1" applyFill="1" applyBorder="1" applyAlignment="1">
      <alignment horizontal="justify" vertical="center" wrapText="1"/>
    </xf>
    <xf numFmtId="0" fontId="7" fillId="0" borderId="10" xfId="0" applyFont="1" applyFill="1" applyBorder="1" applyAlignment="1">
      <alignment horizontal="center" vertical="center"/>
    </xf>
    <xf numFmtId="0" fontId="7" fillId="0" borderId="14" xfId="0" applyFont="1" applyFill="1" applyBorder="1" applyAlignment="1">
      <alignment horizontal="center" vertical="center"/>
    </xf>
    <xf numFmtId="0" fontId="6" fillId="0" borderId="40" xfId="0" applyFont="1" applyFill="1" applyBorder="1" applyAlignment="1">
      <alignment horizontal="left"/>
    </xf>
    <xf numFmtId="0" fontId="6" fillId="0" borderId="28" xfId="0" applyFont="1" applyFill="1" applyBorder="1" applyAlignment="1">
      <alignment horizontal="left"/>
    </xf>
    <xf numFmtId="0" fontId="6" fillId="0" borderId="14" xfId="0" applyFont="1" applyFill="1" applyBorder="1" applyAlignment="1">
      <alignment horizontal="left"/>
    </xf>
    <xf numFmtId="0" fontId="6" fillId="3" borderId="41" xfId="0" applyFont="1" applyFill="1" applyBorder="1" applyAlignment="1">
      <alignment horizontal="right" vertical="center"/>
    </xf>
    <xf numFmtId="0" fontId="6" fillId="3" borderId="13" xfId="0" applyFont="1" applyFill="1" applyBorder="1" applyAlignment="1">
      <alignment horizontal="right" vertical="center"/>
    </xf>
    <xf numFmtId="0" fontId="6" fillId="3" borderId="42" xfId="0" applyFont="1" applyFill="1" applyBorder="1" applyAlignment="1">
      <alignment horizontal="right" vertical="center"/>
    </xf>
    <xf numFmtId="0" fontId="6" fillId="0" borderId="41" xfId="0" applyFont="1" applyFill="1" applyBorder="1" applyAlignment="1">
      <alignment horizontal="right" vertical="center"/>
    </xf>
    <xf numFmtId="0" fontId="6" fillId="0" borderId="13" xfId="0" applyFont="1" applyFill="1" applyBorder="1" applyAlignment="1">
      <alignment horizontal="right" vertical="center"/>
    </xf>
    <xf numFmtId="0" fontId="6" fillId="0" borderId="42" xfId="0" applyFont="1" applyFill="1" applyBorder="1" applyAlignment="1">
      <alignment horizontal="right" vertical="center"/>
    </xf>
    <xf numFmtId="0" fontId="6" fillId="0" borderId="10" xfId="0" applyFont="1" applyFill="1" applyBorder="1" applyAlignment="1">
      <alignment horizontal="left"/>
    </xf>
    <xf numFmtId="0" fontId="6" fillId="0" borderId="11" xfId="0" applyFont="1" applyFill="1" applyBorder="1" applyAlignment="1">
      <alignment horizontal="left"/>
    </xf>
    <xf numFmtId="0" fontId="6" fillId="0" borderId="12" xfId="0" applyFont="1" applyFill="1" applyBorder="1" applyAlignment="1">
      <alignment horizontal="left"/>
    </xf>
    <xf numFmtId="0" fontId="6" fillId="0" borderId="10" xfId="0" applyFont="1" applyFill="1" applyBorder="1" applyAlignment="1">
      <alignment horizontal="right" vertical="center"/>
    </xf>
    <xf numFmtId="0" fontId="6" fillId="0" borderId="11" xfId="0" applyFont="1" applyFill="1" applyBorder="1" applyAlignment="1">
      <alignment horizontal="right" vertical="center"/>
    </xf>
    <xf numFmtId="0" fontId="6" fillId="0" borderId="12" xfId="0" applyFont="1" applyFill="1" applyBorder="1" applyAlignment="1">
      <alignment horizontal="right" vertical="center"/>
    </xf>
    <xf numFmtId="0" fontId="6" fillId="3" borderId="10" xfId="0" applyFont="1" applyFill="1" applyBorder="1" applyAlignment="1">
      <alignment horizontal="right" vertical="center"/>
    </xf>
    <xf numFmtId="0" fontId="6" fillId="3" borderId="11" xfId="0" applyFont="1" applyFill="1" applyBorder="1" applyAlignment="1">
      <alignment horizontal="right" vertical="center"/>
    </xf>
    <xf numFmtId="0" fontId="6" fillId="3" borderId="12" xfId="0" applyFont="1" applyFill="1" applyBorder="1" applyAlignment="1">
      <alignment horizontal="right" vertical="center"/>
    </xf>
    <xf numFmtId="0" fontId="7" fillId="0" borderId="10" xfId="0" applyFont="1" applyFill="1" applyBorder="1" applyAlignment="1">
      <alignment horizontal="left" vertical="center"/>
    </xf>
    <xf numFmtId="0" fontId="7" fillId="0" borderId="14" xfId="0" applyFont="1" applyFill="1" applyBorder="1" applyAlignment="1">
      <alignment horizontal="left" vertical="center"/>
    </xf>
    <xf numFmtId="0" fontId="7" fillId="0" borderId="12" xfId="0" applyFont="1" applyFill="1" applyBorder="1" applyAlignment="1">
      <alignment horizontal="left" vertical="center"/>
    </xf>
    <xf numFmtId="0" fontId="7" fillId="0" borderId="40" xfId="0" applyFont="1" applyFill="1" applyBorder="1" applyAlignment="1">
      <alignment horizontal="left"/>
    </xf>
    <xf numFmtId="0" fontId="7" fillId="0" borderId="28" xfId="0" applyFont="1" applyFill="1" applyBorder="1" applyAlignment="1">
      <alignment horizontal="left"/>
    </xf>
    <xf numFmtId="0" fontId="7" fillId="0" borderId="14" xfId="0" applyFont="1" applyFill="1" applyBorder="1" applyAlignment="1">
      <alignment horizontal="left"/>
    </xf>
    <xf numFmtId="0" fontId="6" fillId="0" borderId="7" xfId="0" applyFont="1" applyFill="1" applyBorder="1" applyAlignment="1">
      <alignment horizontal="center" vertical="center" textRotation="90"/>
    </xf>
    <xf numFmtId="0" fontId="6" fillId="0" borderId="8" xfId="0" applyFont="1" applyFill="1" applyBorder="1" applyAlignment="1">
      <alignment horizontal="center" vertical="center" textRotation="90"/>
    </xf>
    <xf numFmtId="0" fontId="6" fillId="0" borderId="5" xfId="0" applyFont="1" applyFill="1" applyBorder="1" applyAlignment="1">
      <alignment horizontal="center" vertical="center" textRotation="90"/>
    </xf>
    <xf numFmtId="0" fontId="6" fillId="3" borderId="1" xfId="0" applyFont="1" applyFill="1" applyBorder="1" applyAlignment="1">
      <alignment horizontal="right" vertical="center" wrapText="1"/>
    </xf>
    <xf numFmtId="0" fontId="6" fillId="3" borderId="2" xfId="0" applyFont="1" applyFill="1" applyBorder="1" applyAlignment="1">
      <alignment horizontal="right" vertical="center" wrapText="1"/>
    </xf>
    <xf numFmtId="0" fontId="6" fillId="3" borderId="3" xfId="0" applyFont="1" applyFill="1" applyBorder="1" applyAlignment="1">
      <alignment horizontal="right" vertical="center" wrapText="1"/>
    </xf>
    <xf numFmtId="0" fontId="6" fillId="0" borderId="1"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1" xfId="2" applyFont="1" applyFill="1" applyBorder="1" applyAlignment="1">
      <alignment horizontal="left" vertical="center" wrapText="1"/>
    </xf>
    <xf numFmtId="0" fontId="6" fillId="0" borderId="2" xfId="2" applyFont="1" applyFill="1" applyBorder="1" applyAlignment="1">
      <alignment horizontal="left" vertical="center" wrapText="1"/>
    </xf>
    <xf numFmtId="0" fontId="6" fillId="0" borderId="3" xfId="2" applyFont="1" applyFill="1" applyBorder="1" applyAlignment="1">
      <alignment horizontal="left" vertical="center" wrapText="1"/>
    </xf>
    <xf numFmtId="0" fontId="11" fillId="0" borderId="7" xfId="0" applyFont="1" applyFill="1" applyBorder="1" applyAlignment="1">
      <alignment horizontal="center" vertical="center" textRotation="90"/>
    </xf>
    <xf numFmtId="0" fontId="11" fillId="0" borderId="8" xfId="0" applyFont="1" applyFill="1" applyBorder="1" applyAlignment="1">
      <alignment horizontal="center" vertical="center" textRotation="90"/>
    </xf>
    <xf numFmtId="0" fontId="5" fillId="0" borderId="33" xfId="0" applyFont="1" applyFill="1" applyBorder="1" applyAlignment="1">
      <alignment horizontal="center" vertical="center"/>
    </xf>
    <xf numFmtId="0" fontId="5" fillId="0" borderId="34" xfId="0" applyFont="1" applyFill="1" applyBorder="1" applyAlignment="1">
      <alignment horizontal="center" vertical="center"/>
    </xf>
    <xf numFmtId="0" fontId="5" fillId="3" borderId="1" xfId="0" applyFont="1" applyFill="1" applyBorder="1" applyAlignment="1">
      <alignment horizontal="right" vertical="center" wrapText="1"/>
    </xf>
    <xf numFmtId="0" fontId="5" fillId="3" borderId="2" xfId="0" applyFont="1" applyFill="1" applyBorder="1" applyAlignment="1">
      <alignment horizontal="right" vertical="center" wrapText="1"/>
    </xf>
    <xf numFmtId="0" fontId="5" fillId="3" borderId="35" xfId="0" applyFont="1" applyFill="1" applyBorder="1" applyAlignment="1">
      <alignment horizontal="right" vertical="center" wrapText="1"/>
    </xf>
    <xf numFmtId="0" fontId="6"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167" fontId="6" fillId="0" borderId="4" xfId="0" applyNumberFormat="1" applyFont="1" applyFill="1" applyBorder="1" applyAlignment="1">
      <alignment horizontal="center" vertical="center"/>
    </xf>
    <xf numFmtId="0" fontId="6" fillId="3" borderId="4" xfId="0" applyFont="1" applyFill="1" applyBorder="1" applyAlignment="1">
      <alignment horizontal="right" vertical="top" wrapText="1"/>
    </xf>
    <xf numFmtId="0" fontId="6" fillId="0" borderId="4" xfId="0" applyFont="1" applyFill="1" applyBorder="1" applyAlignment="1">
      <alignment horizontal="center" vertical="center"/>
    </xf>
    <xf numFmtId="0" fontId="5" fillId="0" borderId="4" xfId="0" applyFont="1" applyFill="1" applyBorder="1" applyAlignment="1">
      <alignment horizontal="center" vertical="top"/>
    </xf>
    <xf numFmtId="0" fontId="5" fillId="0" borderId="7" xfId="0" applyFont="1" applyFill="1" applyBorder="1" applyAlignment="1">
      <alignment horizontal="center" vertical="top"/>
    </xf>
    <xf numFmtId="0" fontId="5" fillId="0" borderId="5" xfId="0" applyFont="1" applyFill="1" applyBorder="1" applyAlignment="1">
      <alignment horizontal="center" vertical="top"/>
    </xf>
    <xf numFmtId="0" fontId="14" fillId="0" borderId="4" xfId="0" applyFont="1" applyFill="1" applyBorder="1" applyAlignment="1">
      <alignment horizontal="center" vertical="top"/>
    </xf>
  </cellXfs>
  <cellStyles count="7">
    <cellStyle name="Comma" xfId="1" builtinId="3"/>
    <cellStyle name="Comma 2" xfId="5" xr:uid="{00000000-0005-0000-0000-000001000000}"/>
    <cellStyle name="Neutral 2" xfId="6" xr:uid="{00000000-0005-0000-0000-000002000000}"/>
    <cellStyle name="Normal" xfId="0" builtinId="0"/>
    <cellStyle name="Normal 2" xfId="2" xr:uid="{00000000-0005-0000-0000-000002000000}"/>
    <cellStyle name="Normal 3" xfId="4" xr:uid="{00000000-0005-0000-0000-000005000000}"/>
    <cellStyle name="Normal 4" xfId="3" xr:uid="{CABD3E7B-251E-406B-A063-ADF9D8DA5FA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A889A-2191-4A07-AD1D-56E596B8A14D}">
  <dimension ref="A1:F28"/>
  <sheetViews>
    <sheetView workbookViewId="0">
      <selection sqref="A1:F28"/>
    </sheetView>
  </sheetViews>
  <sheetFormatPr defaultRowHeight="14.5" x14ac:dyDescent="0.35"/>
  <sheetData>
    <row r="1" spans="1:6" x14ac:dyDescent="0.35">
      <c r="A1" s="214" t="s">
        <v>294</v>
      </c>
      <c r="B1" s="214"/>
      <c r="C1" s="214"/>
      <c r="D1" s="214"/>
      <c r="E1" s="214"/>
      <c r="F1" s="214"/>
    </row>
    <row r="2" spans="1:6" x14ac:dyDescent="0.35">
      <c r="A2" s="214"/>
      <c r="B2" s="214"/>
      <c r="C2" s="214"/>
      <c r="D2" s="214"/>
      <c r="E2" s="214"/>
      <c r="F2" s="214"/>
    </row>
    <row r="3" spans="1:6" x14ac:dyDescent="0.35">
      <c r="A3" s="214"/>
      <c r="B3" s="214"/>
      <c r="C3" s="214"/>
      <c r="D3" s="214"/>
      <c r="E3" s="214"/>
      <c r="F3" s="214"/>
    </row>
    <row r="4" spans="1:6" x14ac:dyDescent="0.35">
      <c r="A4" s="214"/>
      <c r="B4" s="214"/>
      <c r="C4" s="214"/>
      <c r="D4" s="214"/>
      <c r="E4" s="214"/>
      <c r="F4" s="214"/>
    </row>
    <row r="5" spans="1:6" x14ac:dyDescent="0.35">
      <c r="A5" s="214"/>
      <c r="B5" s="214"/>
      <c r="C5" s="214"/>
      <c r="D5" s="214"/>
      <c r="E5" s="214"/>
      <c r="F5" s="214"/>
    </row>
    <row r="6" spans="1:6" x14ac:dyDescent="0.35">
      <c r="A6" s="214"/>
      <c r="B6" s="214"/>
      <c r="C6" s="214"/>
      <c r="D6" s="214"/>
      <c r="E6" s="214"/>
      <c r="F6" s="214"/>
    </row>
    <row r="7" spans="1:6" x14ac:dyDescent="0.35">
      <c r="A7" s="214"/>
      <c r="B7" s="214"/>
      <c r="C7" s="214"/>
      <c r="D7" s="214"/>
      <c r="E7" s="214"/>
      <c r="F7" s="214"/>
    </row>
    <row r="8" spans="1:6" x14ac:dyDescent="0.35">
      <c r="A8" s="214"/>
      <c r="B8" s="214"/>
      <c r="C8" s="214"/>
      <c r="D8" s="214"/>
      <c r="E8" s="214"/>
      <c r="F8" s="214"/>
    </row>
    <row r="9" spans="1:6" x14ac:dyDescent="0.35">
      <c r="A9" s="214"/>
      <c r="B9" s="214"/>
      <c r="C9" s="214"/>
      <c r="D9" s="214"/>
      <c r="E9" s="214"/>
      <c r="F9" s="214"/>
    </row>
    <row r="10" spans="1:6" x14ac:dyDescent="0.35">
      <c r="A10" s="214"/>
      <c r="B10" s="214"/>
      <c r="C10" s="214"/>
      <c r="D10" s="214"/>
      <c r="E10" s="214"/>
      <c r="F10" s="214"/>
    </row>
    <row r="11" spans="1:6" ht="15" customHeight="1" x14ac:dyDescent="0.35">
      <c r="A11" s="214"/>
      <c r="B11" s="214"/>
      <c r="C11" s="214"/>
      <c r="D11" s="214"/>
      <c r="E11" s="214"/>
      <c r="F11" s="214"/>
    </row>
    <row r="12" spans="1:6" x14ac:dyDescent="0.35">
      <c r="A12" s="214"/>
      <c r="B12" s="214"/>
      <c r="C12" s="214"/>
      <c r="D12" s="214"/>
      <c r="E12" s="214"/>
      <c r="F12" s="214"/>
    </row>
    <row r="13" spans="1:6" x14ac:dyDescent="0.35">
      <c r="A13" s="214"/>
      <c r="B13" s="214"/>
      <c r="C13" s="214"/>
      <c r="D13" s="214"/>
      <c r="E13" s="214"/>
      <c r="F13" s="214"/>
    </row>
    <row r="14" spans="1:6" ht="14.4" customHeight="1" x14ac:dyDescent="0.35">
      <c r="A14" s="214"/>
      <c r="B14" s="214"/>
      <c r="C14" s="214"/>
      <c r="D14" s="214"/>
      <c r="E14" s="214"/>
      <c r="F14" s="214"/>
    </row>
    <row r="15" spans="1:6" x14ac:dyDescent="0.35">
      <c r="A15" s="214"/>
      <c r="B15" s="214"/>
      <c r="C15" s="214"/>
      <c r="D15" s="214"/>
      <c r="E15" s="214"/>
      <c r="F15" s="214"/>
    </row>
    <row r="16" spans="1:6" x14ac:dyDescent="0.35">
      <c r="A16" s="214"/>
      <c r="B16" s="214"/>
      <c r="C16" s="214"/>
      <c r="D16" s="214"/>
      <c r="E16" s="214"/>
      <c r="F16" s="214"/>
    </row>
    <row r="17" spans="1:6" x14ac:dyDescent="0.35">
      <c r="A17" s="214"/>
      <c r="B17" s="214"/>
      <c r="C17" s="214"/>
      <c r="D17" s="214"/>
      <c r="E17" s="214"/>
      <c r="F17" s="214"/>
    </row>
    <row r="18" spans="1:6" x14ac:dyDescent="0.35">
      <c r="A18" s="214"/>
      <c r="B18" s="214"/>
      <c r="C18" s="214"/>
      <c r="D18" s="214"/>
      <c r="E18" s="214"/>
      <c r="F18" s="214"/>
    </row>
    <row r="19" spans="1:6" x14ac:dyDescent="0.35">
      <c r="A19" s="214"/>
      <c r="B19" s="214"/>
      <c r="C19" s="214"/>
      <c r="D19" s="214"/>
      <c r="E19" s="214"/>
      <c r="F19" s="214"/>
    </row>
    <row r="20" spans="1:6" x14ac:dyDescent="0.35">
      <c r="A20" s="214"/>
      <c r="B20" s="214"/>
      <c r="C20" s="214"/>
      <c r="D20" s="214"/>
      <c r="E20" s="214"/>
      <c r="F20" s="214"/>
    </row>
    <row r="21" spans="1:6" x14ac:dyDescent="0.35">
      <c r="A21" s="214"/>
      <c r="B21" s="214"/>
      <c r="C21" s="214"/>
      <c r="D21" s="214"/>
      <c r="E21" s="214"/>
      <c r="F21" s="214"/>
    </row>
    <row r="22" spans="1:6" x14ac:dyDescent="0.35">
      <c r="A22" s="214"/>
      <c r="B22" s="214"/>
      <c r="C22" s="214"/>
      <c r="D22" s="214"/>
      <c r="E22" s="214"/>
      <c r="F22" s="214"/>
    </row>
    <row r="23" spans="1:6" x14ac:dyDescent="0.35">
      <c r="A23" s="214"/>
      <c r="B23" s="214"/>
      <c r="C23" s="214"/>
      <c r="D23" s="214"/>
      <c r="E23" s="214"/>
      <c r="F23" s="214"/>
    </row>
    <row r="24" spans="1:6" x14ac:dyDescent="0.35">
      <c r="A24" s="214"/>
      <c r="B24" s="214"/>
      <c r="C24" s="214"/>
      <c r="D24" s="214"/>
      <c r="E24" s="214"/>
      <c r="F24" s="214"/>
    </row>
    <row r="25" spans="1:6" x14ac:dyDescent="0.35">
      <c r="A25" s="214"/>
      <c r="B25" s="214"/>
      <c r="C25" s="214"/>
      <c r="D25" s="214"/>
      <c r="E25" s="214"/>
      <c r="F25" s="214"/>
    </row>
    <row r="26" spans="1:6" x14ac:dyDescent="0.35">
      <c r="A26" s="214"/>
      <c r="B26" s="214"/>
      <c r="C26" s="214"/>
      <c r="D26" s="214"/>
      <c r="E26" s="214"/>
      <c r="F26" s="214"/>
    </row>
    <row r="27" spans="1:6" x14ac:dyDescent="0.35">
      <c r="A27" s="214"/>
      <c r="B27" s="214"/>
      <c r="C27" s="214"/>
      <c r="D27" s="214"/>
      <c r="E27" s="214"/>
      <c r="F27" s="214"/>
    </row>
    <row r="28" spans="1:6" x14ac:dyDescent="0.35">
      <c r="A28" s="214"/>
      <c r="B28" s="214"/>
      <c r="C28" s="214"/>
      <c r="D28" s="214"/>
      <c r="E28" s="214"/>
      <c r="F28" s="214"/>
    </row>
  </sheetData>
  <mergeCells count="1">
    <mergeCell ref="A1:F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8E7BD-42E3-48E1-98D2-F2A7DB43B4AE}">
  <dimension ref="B2:H9"/>
  <sheetViews>
    <sheetView workbookViewId="0">
      <selection activeCell="M5" sqref="M5"/>
    </sheetView>
  </sheetViews>
  <sheetFormatPr defaultRowHeight="14.5" x14ac:dyDescent="0.35"/>
  <cols>
    <col min="1" max="1" width="5.54296875" customWidth="1"/>
    <col min="8" max="8" width="10" customWidth="1"/>
  </cols>
  <sheetData>
    <row r="2" spans="2:8" x14ac:dyDescent="0.35">
      <c r="B2" s="183" t="s">
        <v>295</v>
      </c>
      <c r="C2" s="184"/>
      <c r="D2" s="184"/>
      <c r="E2" s="184"/>
      <c r="F2" s="184"/>
      <c r="G2" s="184"/>
      <c r="H2" s="185"/>
    </row>
    <row r="3" spans="2:8" ht="90.75" customHeight="1" x14ac:dyDescent="0.35">
      <c r="B3" s="215" t="s">
        <v>296</v>
      </c>
      <c r="C3" s="215"/>
      <c r="D3" s="215"/>
      <c r="E3" s="215"/>
      <c r="F3" s="215"/>
      <c r="G3" s="215"/>
      <c r="H3" s="215"/>
    </row>
    <row r="4" spans="2:8" ht="44.25" customHeight="1" x14ac:dyDescent="0.35">
      <c r="B4" s="215" t="s">
        <v>297</v>
      </c>
      <c r="C4" s="215"/>
      <c r="D4" s="215"/>
      <c r="E4" s="215"/>
      <c r="F4" s="215"/>
      <c r="G4" s="215"/>
      <c r="H4" s="215"/>
    </row>
    <row r="5" spans="2:8" ht="73.5" customHeight="1" x14ac:dyDescent="0.35">
      <c r="B5" s="215" t="s">
        <v>298</v>
      </c>
      <c r="C5" s="215"/>
      <c r="D5" s="215"/>
      <c r="E5" s="215"/>
      <c r="F5" s="215"/>
      <c r="G5" s="215"/>
      <c r="H5" s="215"/>
    </row>
    <row r="6" spans="2:8" ht="48.75" customHeight="1" x14ac:dyDescent="0.35">
      <c r="B6" s="215" t="s">
        <v>299</v>
      </c>
      <c r="C6" s="215"/>
      <c r="D6" s="215"/>
      <c r="E6" s="215"/>
      <c r="F6" s="215"/>
      <c r="G6" s="215"/>
      <c r="H6" s="215"/>
    </row>
    <row r="7" spans="2:8" ht="48" customHeight="1" x14ac:dyDescent="0.35">
      <c r="B7" s="215" t="s">
        <v>300</v>
      </c>
      <c r="C7" s="215"/>
      <c r="D7" s="215"/>
      <c r="E7" s="215"/>
      <c r="F7" s="215"/>
      <c r="G7" s="215"/>
      <c r="H7" s="215"/>
    </row>
    <row r="8" spans="2:8" ht="60.75" customHeight="1" x14ac:dyDescent="0.35">
      <c r="B8" s="215" t="s">
        <v>301</v>
      </c>
      <c r="C8" s="215"/>
      <c r="D8" s="215"/>
      <c r="E8" s="215"/>
      <c r="F8" s="215"/>
      <c r="G8" s="215"/>
      <c r="H8" s="215"/>
    </row>
    <row r="9" spans="2:8" ht="36" customHeight="1" x14ac:dyDescent="0.35">
      <c r="B9" s="215" t="s">
        <v>302</v>
      </c>
      <c r="C9" s="215"/>
      <c r="D9" s="215"/>
      <c r="E9" s="215"/>
      <c r="F9" s="215"/>
      <c r="G9" s="215"/>
      <c r="H9" s="215"/>
    </row>
  </sheetData>
  <mergeCells count="7">
    <mergeCell ref="B9:H9"/>
    <mergeCell ref="B3:H3"/>
    <mergeCell ref="B4:H4"/>
    <mergeCell ref="B5:H5"/>
    <mergeCell ref="B6:H6"/>
    <mergeCell ref="B7:H7"/>
    <mergeCell ref="B8:H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D1567-B8CD-4BB3-B29C-3EA2582F9161}">
  <dimension ref="A1:C26"/>
  <sheetViews>
    <sheetView tabSelected="1" topLeftCell="A10" zoomScaleNormal="100" workbookViewId="0">
      <selection activeCell="B12" sqref="B12"/>
    </sheetView>
  </sheetViews>
  <sheetFormatPr defaultRowHeight="14.5" x14ac:dyDescent="0.35"/>
  <cols>
    <col min="2" max="2" width="73.453125" bestFit="1" customWidth="1"/>
    <col min="3" max="3" width="19.26953125" customWidth="1"/>
  </cols>
  <sheetData>
    <row r="1" spans="1:3" ht="15" thickBot="1" x14ac:dyDescent="0.4"/>
    <row r="2" spans="1:3" ht="14.4" customHeight="1" x14ac:dyDescent="0.35">
      <c r="A2" s="216" t="s">
        <v>309</v>
      </c>
      <c r="B2" s="217"/>
      <c r="C2" s="218"/>
    </row>
    <row r="3" spans="1:3" ht="15" thickBot="1" x14ac:dyDescent="0.4">
      <c r="A3" s="219"/>
      <c r="B3" s="220"/>
      <c r="C3" s="221"/>
    </row>
    <row r="4" spans="1:3" ht="15" thickBot="1" x14ac:dyDescent="0.4"/>
    <row r="5" spans="1:3" ht="51.25" customHeight="1" thickBot="1" x14ac:dyDescent="0.4">
      <c r="A5" s="180"/>
      <c r="B5" s="186" t="s">
        <v>310</v>
      </c>
      <c r="C5" s="189" t="s">
        <v>311</v>
      </c>
    </row>
    <row r="6" spans="1:3" ht="22.5" customHeight="1" x14ac:dyDescent="0.35">
      <c r="A6" s="181">
        <v>1</v>
      </c>
      <c r="B6" s="181" t="s">
        <v>305</v>
      </c>
      <c r="C6" s="208">
        <f>Construction!F108</f>
        <v>0</v>
      </c>
    </row>
    <row r="7" spans="1:3" ht="23.4" customHeight="1" x14ac:dyDescent="0.35">
      <c r="A7" s="181">
        <v>2</v>
      </c>
      <c r="B7" s="181" t="s">
        <v>307</v>
      </c>
      <c r="C7" s="208">
        <f>'WATER AND SEWAGE'!F147</f>
        <v>0</v>
      </c>
    </row>
    <row r="8" spans="1:3" ht="22.25" customHeight="1" x14ac:dyDescent="0.35">
      <c r="A8" s="181">
        <v>3</v>
      </c>
      <c r="B8" s="181" t="s">
        <v>306</v>
      </c>
      <c r="C8" s="208">
        <f>Electrical!F67</f>
        <v>0</v>
      </c>
    </row>
    <row r="9" spans="1:3" ht="22.5" customHeight="1" x14ac:dyDescent="0.35">
      <c r="A9" s="181">
        <v>4</v>
      </c>
      <c r="B9" s="181" t="s">
        <v>308</v>
      </c>
      <c r="C9" s="208">
        <f>Mechanical!F47</f>
        <v>0</v>
      </c>
    </row>
    <row r="10" spans="1:3" ht="29" x14ac:dyDescent="0.35">
      <c r="A10" s="180"/>
      <c r="B10" s="207" t="s">
        <v>323</v>
      </c>
      <c r="C10" s="209">
        <v>0</v>
      </c>
    </row>
    <row r="11" spans="1:3" ht="30" customHeight="1" x14ac:dyDescent="0.35">
      <c r="A11" s="187"/>
      <c r="B11" s="188" t="s">
        <v>303</v>
      </c>
      <c r="C11" s="210">
        <f>SUM(C6:C10)</f>
        <v>0</v>
      </c>
    </row>
    <row r="12" spans="1:3" ht="31.75" customHeight="1" x14ac:dyDescent="0.35">
      <c r="A12" s="180"/>
      <c r="B12" s="181" t="s">
        <v>331</v>
      </c>
      <c r="C12" s="208"/>
    </row>
    <row r="13" spans="1:3" ht="29.75" customHeight="1" x14ac:dyDescent="0.35">
      <c r="A13" s="187"/>
      <c r="B13" s="188" t="s">
        <v>304</v>
      </c>
      <c r="C13" s="210">
        <f>C11+C12</f>
        <v>0</v>
      </c>
    </row>
    <row r="16" spans="1:3" x14ac:dyDescent="0.35">
      <c r="B16" s="212" t="s">
        <v>324</v>
      </c>
      <c r="C16" s="212"/>
    </row>
    <row r="17" spans="2:3" x14ac:dyDescent="0.35">
      <c r="B17" s="212"/>
      <c r="C17" s="212"/>
    </row>
    <row r="18" spans="2:3" x14ac:dyDescent="0.35">
      <c r="B18" s="212" t="s">
        <v>330</v>
      </c>
      <c r="C18" s="212"/>
    </row>
    <row r="19" spans="2:3" x14ac:dyDescent="0.35">
      <c r="B19" s="212"/>
      <c r="C19" s="212"/>
    </row>
    <row r="20" spans="2:3" x14ac:dyDescent="0.35">
      <c r="B20" s="212"/>
      <c r="C20" s="212"/>
    </row>
    <row r="21" spans="2:3" x14ac:dyDescent="0.35">
      <c r="B21" s="212" t="s">
        <v>325</v>
      </c>
      <c r="C21" s="212"/>
    </row>
    <row r="22" spans="2:3" x14ac:dyDescent="0.35">
      <c r="B22" s="212"/>
      <c r="C22" s="212"/>
    </row>
    <row r="23" spans="2:3" x14ac:dyDescent="0.35">
      <c r="B23" s="213" t="s">
        <v>326</v>
      </c>
      <c r="C23" s="211"/>
    </row>
    <row r="24" spans="2:3" x14ac:dyDescent="0.35">
      <c r="B24" s="222" t="s">
        <v>327</v>
      </c>
      <c r="C24" s="223"/>
    </row>
    <row r="25" spans="2:3" x14ac:dyDescent="0.35">
      <c r="B25" s="222" t="s">
        <v>328</v>
      </c>
      <c r="C25" s="224"/>
    </row>
    <row r="26" spans="2:3" x14ac:dyDescent="0.35">
      <c r="B26" s="225" t="s">
        <v>329</v>
      </c>
      <c r="C26" s="226"/>
    </row>
  </sheetData>
  <mergeCells count="4">
    <mergeCell ref="A2:C3"/>
    <mergeCell ref="B24:C24"/>
    <mergeCell ref="B25:C25"/>
    <mergeCell ref="B26:C26"/>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EB43-45D3-4FF5-A32E-932C9E71CA33}">
  <dimension ref="A3:F108"/>
  <sheetViews>
    <sheetView topLeftCell="A89" workbookViewId="0">
      <selection activeCell="A95" sqref="A95:F108"/>
    </sheetView>
  </sheetViews>
  <sheetFormatPr defaultColWidth="8.81640625" defaultRowHeight="14.5" x14ac:dyDescent="0.35"/>
  <cols>
    <col min="1" max="1" width="8.81640625" style="5"/>
    <col min="2" max="2" width="65.54296875" style="5" customWidth="1"/>
    <col min="3" max="16384" width="8.81640625" style="5"/>
  </cols>
  <sheetData>
    <row r="3" spans="1:6" ht="15.5" x14ac:dyDescent="0.35">
      <c r="A3" s="4">
        <v>1</v>
      </c>
      <c r="B3" s="236" t="s">
        <v>0</v>
      </c>
      <c r="C3" s="236"/>
      <c r="D3" s="236"/>
      <c r="E3" s="236"/>
      <c r="F3" s="236"/>
    </row>
    <row r="4" spans="1:6" x14ac:dyDescent="0.35">
      <c r="A4" s="6"/>
      <c r="B4" s="237" t="s">
        <v>1</v>
      </c>
      <c r="C4" s="237"/>
      <c r="D4" s="237"/>
      <c r="E4" s="237"/>
      <c r="F4" s="237"/>
    </row>
    <row r="5" spans="1:6" x14ac:dyDescent="0.35">
      <c r="A5" s="7" t="s">
        <v>2</v>
      </c>
      <c r="B5" s="8" t="s">
        <v>3</v>
      </c>
      <c r="C5" s="9" t="s">
        <v>4</v>
      </c>
      <c r="D5" s="9" t="s">
        <v>5</v>
      </c>
      <c r="E5" s="10" t="s">
        <v>6</v>
      </c>
      <c r="F5" s="10" t="s">
        <v>7</v>
      </c>
    </row>
    <row r="6" spans="1:6" ht="42" x14ac:dyDescent="0.35">
      <c r="A6" s="11">
        <v>1.1000000000000001</v>
      </c>
      <c r="B6" s="12" t="s">
        <v>8</v>
      </c>
      <c r="C6" s="13" t="s">
        <v>9</v>
      </c>
      <c r="D6" s="14">
        <v>1</v>
      </c>
      <c r="E6" s="15"/>
      <c r="F6" s="15">
        <f>D6*E6</f>
        <v>0</v>
      </c>
    </row>
    <row r="7" spans="1:6" ht="84" x14ac:dyDescent="0.35">
      <c r="A7" s="11">
        <v>1.2</v>
      </c>
      <c r="B7" s="12" t="s">
        <v>10</v>
      </c>
      <c r="C7" s="13" t="s">
        <v>11</v>
      </c>
      <c r="D7" s="14">
        <v>1</v>
      </c>
      <c r="E7" s="15"/>
      <c r="F7" s="15">
        <f t="shared" ref="F7:F9" si="0">D7*E7</f>
        <v>0</v>
      </c>
    </row>
    <row r="8" spans="1:6" x14ac:dyDescent="0.35">
      <c r="A8" s="11">
        <v>1.3</v>
      </c>
      <c r="B8" s="16" t="s">
        <v>12</v>
      </c>
      <c r="C8" s="13" t="s">
        <v>11</v>
      </c>
      <c r="D8" s="14">
        <v>1</v>
      </c>
      <c r="E8" s="15"/>
      <c r="F8" s="15">
        <f t="shared" si="0"/>
        <v>0</v>
      </c>
    </row>
    <row r="9" spans="1:6" ht="42" x14ac:dyDescent="0.35">
      <c r="A9" s="11">
        <v>1.4</v>
      </c>
      <c r="B9" s="16" t="s">
        <v>13</v>
      </c>
      <c r="C9" s="13" t="s">
        <v>11</v>
      </c>
      <c r="D9" s="14">
        <v>1</v>
      </c>
      <c r="E9" s="15"/>
      <c r="F9" s="15">
        <f t="shared" si="0"/>
        <v>0</v>
      </c>
    </row>
    <row r="10" spans="1:6" x14ac:dyDescent="0.35">
      <c r="A10" s="17"/>
      <c r="B10" s="18"/>
      <c r="C10" s="231" t="s">
        <v>14</v>
      </c>
      <c r="D10" s="232"/>
      <c r="E10" s="192">
        <v>1</v>
      </c>
      <c r="F10" s="191">
        <f>SUM(F6:F9)</f>
        <v>0</v>
      </c>
    </row>
    <row r="11" spans="1:6" x14ac:dyDescent="0.35">
      <c r="A11" s="17"/>
      <c r="B11" s="18"/>
      <c r="C11" s="18"/>
      <c r="D11" s="20"/>
      <c r="E11" s="21"/>
      <c r="F11" s="21"/>
    </row>
    <row r="12" spans="1:6" x14ac:dyDescent="0.35">
      <c r="A12" s="22" t="s">
        <v>15</v>
      </c>
      <c r="B12" s="235" t="s">
        <v>16</v>
      </c>
      <c r="C12" s="235"/>
      <c r="D12" s="235"/>
      <c r="E12" s="235"/>
      <c r="F12" s="235"/>
    </row>
    <row r="13" spans="1:6" x14ac:dyDescent="0.35">
      <c r="A13" s="23" t="s">
        <v>2</v>
      </c>
      <c r="B13" s="24" t="s">
        <v>3</v>
      </c>
      <c r="C13" s="9" t="s">
        <v>4</v>
      </c>
      <c r="D13" s="9" t="s">
        <v>5</v>
      </c>
      <c r="E13" s="10" t="s">
        <v>6</v>
      </c>
      <c r="F13" s="10" t="s">
        <v>7</v>
      </c>
    </row>
    <row r="14" spans="1:6" ht="98" x14ac:dyDescent="0.35">
      <c r="A14" s="25" t="s">
        <v>17</v>
      </c>
      <c r="B14" s="16" t="s">
        <v>18</v>
      </c>
      <c r="C14" s="26" t="s">
        <v>19</v>
      </c>
      <c r="D14" s="27">
        <v>680</v>
      </c>
      <c r="E14" s="1"/>
      <c r="F14" s="28">
        <f>D14*E14</f>
        <v>0</v>
      </c>
    </row>
    <row r="15" spans="1:6" ht="56" x14ac:dyDescent="0.35">
      <c r="A15" s="25" t="s">
        <v>20</v>
      </c>
      <c r="B15" s="29" t="s">
        <v>21</v>
      </c>
      <c r="C15" s="26" t="s">
        <v>19</v>
      </c>
      <c r="D15" s="27">
        <v>350</v>
      </c>
      <c r="E15" s="1"/>
      <c r="F15" s="28">
        <f t="shared" ref="F15:F17" si="1">D15*E15</f>
        <v>0</v>
      </c>
    </row>
    <row r="16" spans="1:6" ht="56" x14ac:dyDescent="0.35">
      <c r="A16" s="25" t="s">
        <v>22</v>
      </c>
      <c r="B16" s="16" t="s">
        <v>23</v>
      </c>
      <c r="C16" s="26" t="s">
        <v>19</v>
      </c>
      <c r="D16" s="27">
        <v>168</v>
      </c>
      <c r="E16" s="1"/>
      <c r="F16" s="28">
        <f t="shared" si="1"/>
        <v>0</v>
      </c>
    </row>
    <row r="17" spans="1:6" ht="56" x14ac:dyDescent="0.35">
      <c r="A17" s="25" t="s">
        <v>24</v>
      </c>
      <c r="B17" s="16" t="s">
        <v>25</v>
      </c>
      <c r="C17" s="26" t="s">
        <v>19</v>
      </c>
      <c r="D17" s="27">
        <v>98</v>
      </c>
      <c r="E17" s="1"/>
      <c r="F17" s="28">
        <f t="shared" si="1"/>
        <v>0</v>
      </c>
    </row>
    <row r="18" spans="1:6" x14ac:dyDescent="0.35">
      <c r="A18" s="17"/>
      <c r="B18" s="18"/>
      <c r="C18" s="231" t="s">
        <v>14</v>
      </c>
      <c r="D18" s="232"/>
      <c r="E18" s="192"/>
      <c r="F18" s="191">
        <f>SUM(F14:F17)</f>
        <v>0</v>
      </c>
    </row>
    <row r="19" spans="1:6" x14ac:dyDescent="0.35">
      <c r="A19" s="17"/>
      <c r="B19" s="18"/>
      <c r="C19" s="18"/>
      <c r="D19" s="20"/>
      <c r="E19" s="21"/>
      <c r="F19" s="21"/>
    </row>
    <row r="20" spans="1:6" x14ac:dyDescent="0.35">
      <c r="A20" s="22" t="s">
        <v>26</v>
      </c>
      <c r="B20" s="229" t="s">
        <v>27</v>
      </c>
      <c r="C20" s="229"/>
      <c r="D20" s="229"/>
      <c r="E20" s="229"/>
      <c r="F20" s="230"/>
    </row>
    <row r="21" spans="1:6" x14ac:dyDescent="0.35">
      <c r="A21" s="23" t="s">
        <v>2</v>
      </c>
      <c r="B21" s="24" t="s">
        <v>3</v>
      </c>
      <c r="C21" s="9" t="s">
        <v>4</v>
      </c>
      <c r="D21" s="9" t="s">
        <v>5</v>
      </c>
      <c r="E21" s="10" t="s">
        <v>6</v>
      </c>
      <c r="F21" s="10" t="s">
        <v>7</v>
      </c>
    </row>
    <row r="22" spans="1:6" x14ac:dyDescent="0.35">
      <c r="A22" s="25"/>
      <c r="B22" s="238" t="s">
        <v>28</v>
      </c>
      <c r="C22" s="239"/>
      <c r="D22" s="239"/>
      <c r="E22" s="239"/>
      <c r="F22" s="240"/>
    </row>
    <row r="23" spans="1:6" ht="70" x14ac:dyDescent="0.35">
      <c r="A23" s="25" t="s">
        <v>29</v>
      </c>
      <c r="B23" s="30" t="s">
        <v>30</v>
      </c>
      <c r="C23" s="26" t="s">
        <v>19</v>
      </c>
      <c r="D23" s="27">
        <v>28</v>
      </c>
      <c r="E23" s="1"/>
      <c r="F23" s="28">
        <f>D23*E23</f>
        <v>0</v>
      </c>
    </row>
    <row r="24" spans="1:6" ht="70" x14ac:dyDescent="0.35">
      <c r="A24" s="25" t="s">
        <v>31</v>
      </c>
      <c r="B24" s="30" t="s">
        <v>32</v>
      </c>
      <c r="C24" s="26" t="s">
        <v>19</v>
      </c>
      <c r="D24" s="27">
        <v>85</v>
      </c>
      <c r="E24" s="1"/>
      <c r="F24" s="28">
        <f t="shared" ref="F24:F27" si="2">D24*E24</f>
        <v>0</v>
      </c>
    </row>
    <row r="25" spans="1:6" ht="42" x14ac:dyDescent="0.35">
      <c r="A25" s="25" t="s">
        <v>33</v>
      </c>
      <c r="B25" s="30" t="s">
        <v>34</v>
      </c>
      <c r="C25" s="26" t="s">
        <v>19</v>
      </c>
      <c r="D25" s="27">
        <v>13</v>
      </c>
      <c r="E25" s="1"/>
      <c r="F25" s="28">
        <f t="shared" si="2"/>
        <v>0</v>
      </c>
    </row>
    <row r="26" spans="1:6" ht="56" x14ac:dyDescent="0.35">
      <c r="A26" s="25" t="s">
        <v>35</v>
      </c>
      <c r="B26" s="30" t="s">
        <v>36</v>
      </c>
      <c r="C26" s="26" t="s">
        <v>19</v>
      </c>
      <c r="D26" s="27">
        <v>87</v>
      </c>
      <c r="E26" s="1"/>
      <c r="F26" s="28">
        <f t="shared" si="2"/>
        <v>0</v>
      </c>
    </row>
    <row r="27" spans="1:6" ht="42" x14ac:dyDescent="0.35">
      <c r="A27" s="25" t="s">
        <v>37</v>
      </c>
      <c r="B27" s="30" t="s">
        <v>38</v>
      </c>
      <c r="C27" s="26" t="s">
        <v>19</v>
      </c>
      <c r="D27" s="27">
        <v>10</v>
      </c>
      <c r="E27" s="1"/>
      <c r="F27" s="28">
        <f t="shared" si="2"/>
        <v>0</v>
      </c>
    </row>
    <row r="28" spans="1:6" x14ac:dyDescent="0.35">
      <c r="A28" s="17"/>
      <c r="B28" s="18"/>
      <c r="C28" s="231" t="s">
        <v>14</v>
      </c>
      <c r="D28" s="232"/>
      <c r="E28" s="192"/>
      <c r="F28" s="191">
        <f>SUM(F23:F27)</f>
        <v>0</v>
      </c>
    </row>
    <row r="29" spans="1:6" x14ac:dyDescent="0.35">
      <c r="A29" s="17"/>
      <c r="B29" s="18"/>
      <c r="C29" s="18"/>
      <c r="D29" s="20"/>
      <c r="E29" s="21"/>
      <c r="F29" s="21"/>
    </row>
    <row r="30" spans="1:6" x14ac:dyDescent="0.35">
      <c r="A30" s="22" t="s">
        <v>39</v>
      </c>
      <c r="B30" s="229" t="s">
        <v>40</v>
      </c>
      <c r="C30" s="229"/>
      <c r="D30" s="229"/>
      <c r="E30" s="229"/>
      <c r="F30" s="230"/>
    </row>
    <row r="31" spans="1:6" x14ac:dyDescent="0.35">
      <c r="A31" s="23" t="s">
        <v>2</v>
      </c>
      <c r="B31" s="24" t="s">
        <v>3</v>
      </c>
      <c r="C31" s="9" t="s">
        <v>4</v>
      </c>
      <c r="D31" s="9" t="s">
        <v>5</v>
      </c>
      <c r="E31" s="10" t="s">
        <v>6</v>
      </c>
      <c r="F31" s="10" t="s">
        <v>7</v>
      </c>
    </row>
    <row r="32" spans="1:6" x14ac:dyDescent="0.35">
      <c r="A32" s="25"/>
      <c r="B32" s="238" t="s">
        <v>41</v>
      </c>
      <c r="C32" s="239"/>
      <c r="D32" s="239"/>
      <c r="E32" s="239"/>
      <c r="F32" s="240"/>
    </row>
    <row r="33" spans="1:6" x14ac:dyDescent="0.35">
      <c r="A33" s="25" t="s">
        <v>42</v>
      </c>
      <c r="B33" s="31" t="s">
        <v>43</v>
      </c>
      <c r="C33" s="32" t="s">
        <v>44</v>
      </c>
      <c r="D33" s="27">
        <v>18950</v>
      </c>
      <c r="E33" s="1"/>
      <c r="F33" s="28">
        <f>D33*E33</f>
        <v>0</v>
      </c>
    </row>
    <row r="34" spans="1:6" x14ac:dyDescent="0.35">
      <c r="A34" s="17"/>
      <c r="B34" s="18"/>
      <c r="C34" s="231" t="s">
        <v>14</v>
      </c>
      <c r="D34" s="232"/>
      <c r="E34" s="192"/>
      <c r="F34" s="191">
        <f>SUM(F33)</f>
        <v>0</v>
      </c>
    </row>
    <row r="35" spans="1:6" x14ac:dyDescent="0.35">
      <c r="A35" s="17"/>
      <c r="B35" s="18"/>
      <c r="C35" s="18"/>
      <c r="D35" s="20"/>
      <c r="E35" s="21"/>
      <c r="F35" s="21"/>
    </row>
    <row r="36" spans="1:6" x14ac:dyDescent="0.35">
      <c r="A36" s="33">
        <v>5</v>
      </c>
      <c r="B36" s="229" t="s">
        <v>45</v>
      </c>
      <c r="C36" s="229"/>
      <c r="D36" s="229"/>
      <c r="E36" s="229"/>
      <c r="F36" s="230"/>
    </row>
    <row r="37" spans="1:6" x14ac:dyDescent="0.35">
      <c r="A37" s="33"/>
      <c r="B37" s="24" t="s">
        <v>3</v>
      </c>
      <c r="C37" s="34" t="s">
        <v>4</v>
      </c>
      <c r="D37" s="9" t="s">
        <v>5</v>
      </c>
      <c r="E37" s="10" t="s">
        <v>6</v>
      </c>
      <c r="F37" s="10" t="s">
        <v>46</v>
      </c>
    </row>
    <row r="38" spans="1:6" ht="56" x14ac:dyDescent="0.35">
      <c r="A38" s="25" t="s">
        <v>47</v>
      </c>
      <c r="B38" s="30" t="s">
        <v>48</v>
      </c>
      <c r="C38" s="26" t="s">
        <v>19</v>
      </c>
      <c r="D38" s="35">
        <f>50*6*0.25+42.7*0.25*1.2</f>
        <v>87.81</v>
      </c>
      <c r="E38" s="1"/>
      <c r="F38" s="28">
        <f>D38*E38</f>
        <v>0</v>
      </c>
    </row>
    <row r="39" spans="1:6" ht="56" x14ac:dyDescent="0.35">
      <c r="A39" s="25" t="s">
        <v>49</v>
      </c>
      <c r="B39" s="30" t="s">
        <v>50</v>
      </c>
      <c r="C39" s="26" t="s">
        <v>19</v>
      </c>
      <c r="D39" s="35">
        <f>30*0.15*3+15.35*3*0.15</f>
        <v>20.407499999999999</v>
      </c>
      <c r="E39" s="1"/>
      <c r="F39" s="28">
        <f>D39*E39</f>
        <v>0</v>
      </c>
    </row>
    <row r="40" spans="1:6" x14ac:dyDescent="0.35">
      <c r="A40" s="234"/>
      <c r="B40" s="234"/>
      <c r="C40" s="231" t="s">
        <v>14</v>
      </c>
      <c r="D40" s="232"/>
      <c r="E40" s="192"/>
      <c r="F40" s="191">
        <f>SUM(F38:F39)</f>
        <v>0</v>
      </c>
    </row>
    <row r="41" spans="1:6" x14ac:dyDescent="0.35">
      <c r="A41" s="17"/>
      <c r="B41" s="18"/>
      <c r="C41" s="18"/>
      <c r="D41" s="20"/>
      <c r="E41" s="21"/>
      <c r="F41" s="21"/>
    </row>
    <row r="42" spans="1:6" x14ac:dyDescent="0.35">
      <c r="A42" s="33">
        <v>6</v>
      </c>
      <c r="B42" s="235" t="s">
        <v>51</v>
      </c>
      <c r="C42" s="235"/>
      <c r="D42" s="235"/>
      <c r="E42" s="235"/>
      <c r="F42" s="235"/>
    </row>
    <row r="43" spans="1:6" x14ac:dyDescent="0.35">
      <c r="A43" s="23" t="s">
        <v>2</v>
      </c>
      <c r="B43" s="24" t="s">
        <v>3</v>
      </c>
      <c r="C43" s="9" t="s">
        <v>4</v>
      </c>
      <c r="D43" s="9" t="s">
        <v>5</v>
      </c>
      <c r="E43" s="10" t="s">
        <v>6</v>
      </c>
      <c r="F43" s="10" t="s">
        <v>7</v>
      </c>
    </row>
    <row r="44" spans="1:6" ht="140" x14ac:dyDescent="0.35">
      <c r="A44" s="25" t="s">
        <v>52</v>
      </c>
      <c r="B44" s="30" t="s">
        <v>53</v>
      </c>
      <c r="C44" s="26" t="s">
        <v>54</v>
      </c>
      <c r="D44" s="27">
        <f>45*6+190.05+55.7+136.05*2</f>
        <v>787.85</v>
      </c>
      <c r="E44" s="1"/>
      <c r="F44" s="28">
        <f>D44*E44</f>
        <v>0</v>
      </c>
    </row>
    <row r="45" spans="1:6" ht="28" x14ac:dyDescent="0.35">
      <c r="A45" s="25" t="s">
        <v>55</v>
      </c>
      <c r="B45" s="30" t="s">
        <v>56</v>
      </c>
      <c r="C45" s="26" t="s">
        <v>54</v>
      </c>
      <c r="D45" s="27">
        <f t="shared" ref="D45:D46" si="3">45*6+190.05+55.7+136.05*2</f>
        <v>787.85</v>
      </c>
      <c r="E45" s="1"/>
      <c r="F45" s="28">
        <f>D45*E45</f>
        <v>0</v>
      </c>
    </row>
    <row r="46" spans="1:6" ht="28" x14ac:dyDescent="0.35">
      <c r="A46" s="25" t="s">
        <v>57</v>
      </c>
      <c r="B46" s="30" t="s">
        <v>58</v>
      </c>
      <c r="C46" s="26" t="s">
        <v>54</v>
      </c>
      <c r="D46" s="27">
        <f t="shared" si="3"/>
        <v>787.85</v>
      </c>
      <c r="E46" s="1"/>
      <c r="F46" s="28">
        <f>D46*E46</f>
        <v>0</v>
      </c>
    </row>
    <row r="47" spans="1:6" x14ac:dyDescent="0.35">
      <c r="A47" s="234"/>
      <c r="B47" s="234"/>
      <c r="C47" s="231" t="s">
        <v>14</v>
      </c>
      <c r="D47" s="232"/>
      <c r="E47" s="192"/>
      <c r="F47" s="191">
        <f>SUM(F44:F46)</f>
        <v>0</v>
      </c>
    </row>
    <row r="48" spans="1:6" x14ac:dyDescent="0.35">
      <c r="A48" s="17"/>
      <c r="B48" s="18"/>
      <c r="C48" s="18"/>
      <c r="D48" s="20"/>
      <c r="E48" s="21"/>
      <c r="F48" s="21"/>
    </row>
    <row r="49" spans="1:6" x14ac:dyDescent="0.35">
      <c r="A49" s="33">
        <v>7</v>
      </c>
      <c r="B49" s="229" t="s">
        <v>59</v>
      </c>
      <c r="C49" s="229"/>
      <c r="D49" s="229"/>
      <c r="E49" s="229"/>
      <c r="F49" s="230"/>
    </row>
    <row r="50" spans="1:6" x14ac:dyDescent="0.35">
      <c r="A50" s="23" t="s">
        <v>2</v>
      </c>
      <c r="B50" s="24" t="s">
        <v>3</v>
      </c>
      <c r="C50" s="9" t="s">
        <v>4</v>
      </c>
      <c r="D50" s="9" t="s">
        <v>5</v>
      </c>
      <c r="E50" s="10" t="s">
        <v>6</v>
      </c>
      <c r="F50" s="10" t="s">
        <v>7</v>
      </c>
    </row>
    <row r="51" spans="1:6" ht="56" x14ac:dyDescent="0.35">
      <c r="A51" s="25" t="s">
        <v>60</v>
      </c>
      <c r="B51" s="30" t="s">
        <v>61</v>
      </c>
      <c r="C51" s="26" t="s">
        <v>54</v>
      </c>
      <c r="D51" s="27">
        <f>D45</f>
        <v>787.85</v>
      </c>
      <c r="E51" s="1"/>
      <c r="F51" s="28">
        <f>D51*E51</f>
        <v>0</v>
      </c>
    </row>
    <row r="52" spans="1:6" x14ac:dyDescent="0.35">
      <c r="A52" s="17"/>
      <c r="B52" s="18"/>
      <c r="C52" s="227">
        <v>7</v>
      </c>
      <c r="D52" s="228"/>
      <c r="E52" s="192"/>
      <c r="F52" s="191">
        <f>SUM(F50:F51)</f>
        <v>0</v>
      </c>
    </row>
    <row r="53" spans="1:6" x14ac:dyDescent="0.35">
      <c r="A53" s="17"/>
      <c r="B53" s="18"/>
      <c r="C53" s="18"/>
      <c r="D53" s="20"/>
      <c r="E53" s="21"/>
      <c r="F53" s="21"/>
    </row>
    <row r="54" spans="1:6" x14ac:dyDescent="0.35">
      <c r="A54" s="33">
        <v>8</v>
      </c>
      <c r="B54" s="229" t="s">
        <v>62</v>
      </c>
      <c r="C54" s="229"/>
      <c r="D54" s="229"/>
      <c r="E54" s="229"/>
      <c r="F54" s="230"/>
    </row>
    <row r="55" spans="1:6" x14ac:dyDescent="0.35">
      <c r="A55" s="23" t="s">
        <v>2</v>
      </c>
      <c r="B55" s="24" t="s">
        <v>3</v>
      </c>
      <c r="C55" s="9" t="s">
        <v>4</v>
      </c>
      <c r="D55" s="9" t="s">
        <v>5</v>
      </c>
      <c r="E55" s="10" t="s">
        <v>6</v>
      </c>
      <c r="F55" s="10" t="s">
        <v>7</v>
      </c>
    </row>
    <row r="56" spans="1:6" ht="98" x14ac:dyDescent="0.35">
      <c r="A56" s="25" t="s">
        <v>63</v>
      </c>
      <c r="B56" s="30" t="s">
        <v>64</v>
      </c>
      <c r="C56" s="26" t="s">
        <v>54</v>
      </c>
      <c r="D56" s="27">
        <f>32.46+49.28</f>
        <v>81.740000000000009</v>
      </c>
      <c r="E56" s="1"/>
      <c r="F56" s="28">
        <f>D56*E56</f>
        <v>0</v>
      </c>
    </row>
    <row r="57" spans="1:6" ht="98" x14ac:dyDescent="0.35">
      <c r="A57" s="25" t="s">
        <v>65</v>
      </c>
      <c r="B57" s="30" t="s">
        <v>66</v>
      </c>
      <c r="C57" s="26" t="s">
        <v>67</v>
      </c>
      <c r="D57" s="27">
        <v>144</v>
      </c>
      <c r="E57" s="1"/>
      <c r="F57" s="28">
        <f>D57*E57</f>
        <v>0</v>
      </c>
    </row>
    <row r="58" spans="1:6" x14ac:dyDescent="0.35">
      <c r="A58" s="17"/>
      <c r="B58" s="18"/>
      <c r="C58" s="231" t="s">
        <v>68</v>
      </c>
      <c r="D58" s="232"/>
      <c r="E58" s="192"/>
      <c r="F58" s="191">
        <f>SUM(F56:F57)</f>
        <v>0</v>
      </c>
    </row>
    <row r="59" spans="1:6" x14ac:dyDescent="0.35">
      <c r="A59" s="17"/>
      <c r="B59" s="18"/>
      <c r="C59" s="18"/>
      <c r="D59" s="20"/>
      <c r="E59" s="21"/>
      <c r="F59" s="21"/>
    </row>
    <row r="60" spans="1:6" x14ac:dyDescent="0.35">
      <c r="A60" s="22" t="s">
        <v>69</v>
      </c>
      <c r="B60" s="229" t="s">
        <v>70</v>
      </c>
      <c r="C60" s="229"/>
      <c r="D60" s="229"/>
      <c r="E60" s="229"/>
      <c r="F60" s="230"/>
    </row>
    <row r="61" spans="1:6" x14ac:dyDescent="0.35">
      <c r="A61" s="23" t="s">
        <v>2</v>
      </c>
      <c r="B61" s="24" t="s">
        <v>3</v>
      </c>
      <c r="C61" s="9" t="s">
        <v>4</v>
      </c>
      <c r="D61" s="9" t="s">
        <v>5</v>
      </c>
      <c r="E61" s="10" t="s">
        <v>6</v>
      </c>
      <c r="F61" s="10" t="s">
        <v>7</v>
      </c>
    </row>
    <row r="62" spans="1:6" ht="140" x14ac:dyDescent="0.35">
      <c r="A62" s="25" t="s">
        <v>71</v>
      </c>
      <c r="B62" s="30" t="s">
        <v>72</v>
      </c>
      <c r="C62" s="26" t="s">
        <v>54</v>
      </c>
      <c r="D62" s="27">
        <f>81.74+2*5.65*3</f>
        <v>115.64</v>
      </c>
      <c r="E62" s="1"/>
      <c r="F62" s="28">
        <f>D62*E62</f>
        <v>0</v>
      </c>
    </row>
    <row r="63" spans="1:6" ht="84" x14ac:dyDescent="0.35">
      <c r="A63" s="25" t="s">
        <v>73</v>
      </c>
      <c r="B63" s="30" t="s">
        <v>74</v>
      </c>
      <c r="C63" s="26" t="s">
        <v>75</v>
      </c>
      <c r="D63" s="27">
        <v>30</v>
      </c>
      <c r="E63" s="1"/>
      <c r="F63" s="28">
        <f>D63*E63</f>
        <v>0</v>
      </c>
    </row>
    <row r="64" spans="1:6" x14ac:dyDescent="0.35">
      <c r="A64" s="17"/>
      <c r="B64" s="18"/>
      <c r="C64" s="227" t="s">
        <v>68</v>
      </c>
      <c r="D64" s="228"/>
      <c r="E64" s="192"/>
      <c r="F64" s="191">
        <f>SUM(F62:F63)</f>
        <v>0</v>
      </c>
    </row>
    <row r="65" spans="1:6" x14ac:dyDescent="0.35">
      <c r="A65" s="17"/>
      <c r="B65" s="18"/>
      <c r="C65" s="18"/>
      <c r="D65" s="20"/>
      <c r="E65" s="21"/>
      <c r="F65" s="21"/>
    </row>
    <row r="66" spans="1:6" x14ac:dyDescent="0.35">
      <c r="A66" s="22" t="s">
        <v>76</v>
      </c>
      <c r="B66" s="229" t="s">
        <v>77</v>
      </c>
      <c r="C66" s="229"/>
      <c r="D66" s="229"/>
      <c r="E66" s="229"/>
      <c r="F66" s="230"/>
    </row>
    <row r="67" spans="1:6" x14ac:dyDescent="0.35">
      <c r="A67" s="23" t="s">
        <v>2</v>
      </c>
      <c r="B67" s="8" t="s">
        <v>3</v>
      </c>
      <c r="C67" s="9" t="s">
        <v>4</v>
      </c>
      <c r="D67" s="9" t="s">
        <v>5</v>
      </c>
      <c r="E67" s="10" t="s">
        <v>6</v>
      </c>
      <c r="F67" s="10" t="s">
        <v>7</v>
      </c>
    </row>
    <row r="68" spans="1:6" ht="112" x14ac:dyDescent="0.35">
      <c r="A68" s="25" t="s">
        <v>78</v>
      </c>
      <c r="B68" s="30" t="s">
        <v>79</v>
      </c>
      <c r="C68" s="26" t="s">
        <v>9</v>
      </c>
      <c r="D68" s="27">
        <v>6</v>
      </c>
      <c r="E68" s="1"/>
      <c r="F68" s="28">
        <f>D68*E68</f>
        <v>0</v>
      </c>
    </row>
    <row r="69" spans="1:6" ht="112" x14ac:dyDescent="0.35">
      <c r="A69" s="36"/>
      <c r="B69" s="30" t="s">
        <v>80</v>
      </c>
      <c r="C69" s="37"/>
      <c r="D69" s="38"/>
      <c r="E69" s="39"/>
      <c r="F69" s="39"/>
    </row>
    <row r="70" spans="1:6" x14ac:dyDescent="0.35">
      <c r="A70" s="36">
        <v>10.199999999999999</v>
      </c>
      <c r="B70" s="30" t="s">
        <v>81</v>
      </c>
      <c r="C70" s="37" t="s">
        <v>9</v>
      </c>
      <c r="D70" s="38">
        <v>35</v>
      </c>
      <c r="E70" s="39"/>
      <c r="F70" s="39">
        <f>D70*E70</f>
        <v>0</v>
      </c>
    </row>
    <row r="71" spans="1:6" ht="28" x14ac:dyDescent="0.35">
      <c r="A71" s="36">
        <v>10.3</v>
      </c>
      <c r="B71" s="40" t="s">
        <v>82</v>
      </c>
      <c r="C71" s="37" t="s">
        <v>9</v>
      </c>
      <c r="D71" s="38">
        <v>3</v>
      </c>
      <c r="E71" s="39"/>
      <c r="F71" s="39">
        <f>D71*E71</f>
        <v>0</v>
      </c>
    </row>
    <row r="72" spans="1:6" x14ac:dyDescent="0.35">
      <c r="A72" s="17"/>
      <c r="B72" s="18"/>
      <c r="C72" s="227" t="s">
        <v>68</v>
      </c>
      <c r="D72" s="228"/>
      <c r="E72" s="192"/>
      <c r="F72" s="191">
        <f>SUM(F68:F71)</f>
        <v>0</v>
      </c>
    </row>
    <row r="73" spans="1:6" x14ac:dyDescent="0.35">
      <c r="A73" s="17"/>
      <c r="B73" s="18"/>
      <c r="C73" s="18"/>
      <c r="D73" s="20"/>
      <c r="E73" s="21"/>
      <c r="F73" s="21"/>
    </row>
    <row r="74" spans="1:6" x14ac:dyDescent="0.35">
      <c r="A74" s="22" t="s">
        <v>83</v>
      </c>
      <c r="B74" s="229" t="s">
        <v>84</v>
      </c>
      <c r="C74" s="229"/>
      <c r="D74" s="229"/>
      <c r="E74" s="229"/>
      <c r="F74" s="230"/>
    </row>
    <row r="75" spans="1:6" x14ac:dyDescent="0.35">
      <c r="A75" s="23" t="s">
        <v>2</v>
      </c>
      <c r="B75" s="8" t="s">
        <v>3</v>
      </c>
      <c r="C75" s="9" t="s">
        <v>4</v>
      </c>
      <c r="D75" s="9" t="s">
        <v>5</v>
      </c>
      <c r="E75" s="10" t="s">
        <v>6</v>
      </c>
      <c r="F75" s="10" t="s">
        <v>7</v>
      </c>
    </row>
    <row r="76" spans="1:6" ht="140" x14ac:dyDescent="0.35">
      <c r="A76" s="36">
        <v>11.1</v>
      </c>
      <c r="B76" s="40" t="s">
        <v>85</v>
      </c>
      <c r="C76" s="37" t="s">
        <v>86</v>
      </c>
      <c r="D76" s="38">
        <f>90+90+90+45+10</f>
        <v>325</v>
      </c>
      <c r="E76" s="39"/>
      <c r="F76" s="39">
        <f>D76*E76</f>
        <v>0</v>
      </c>
    </row>
    <row r="77" spans="1:6" x14ac:dyDescent="0.35">
      <c r="A77" s="17"/>
      <c r="B77" s="18"/>
      <c r="C77" s="231" t="s">
        <v>68</v>
      </c>
      <c r="D77" s="232"/>
      <c r="E77" s="192"/>
      <c r="F77" s="191">
        <f>SUM(F76)</f>
        <v>0</v>
      </c>
    </row>
    <row r="78" spans="1:6" x14ac:dyDescent="0.35">
      <c r="A78" s="17"/>
      <c r="B78" s="18"/>
      <c r="C78" s="18"/>
      <c r="D78" s="20"/>
      <c r="E78" s="21"/>
      <c r="F78" s="21"/>
    </row>
    <row r="79" spans="1:6" x14ac:dyDescent="0.35">
      <c r="A79" s="17"/>
      <c r="B79" s="18"/>
      <c r="C79" s="18"/>
      <c r="D79" s="20"/>
      <c r="E79" s="21"/>
      <c r="F79" s="21"/>
    </row>
    <row r="80" spans="1:6" x14ac:dyDescent="0.35">
      <c r="A80" s="22" t="s">
        <v>87</v>
      </c>
      <c r="B80" s="229" t="s">
        <v>88</v>
      </c>
      <c r="C80" s="229"/>
      <c r="D80" s="229"/>
      <c r="E80" s="229"/>
      <c r="F80" s="230"/>
    </row>
    <row r="81" spans="1:6" x14ac:dyDescent="0.35">
      <c r="A81" s="23" t="s">
        <v>2</v>
      </c>
      <c r="B81" s="8" t="s">
        <v>3</v>
      </c>
      <c r="C81" s="9" t="s">
        <v>4</v>
      </c>
      <c r="D81" s="9" t="s">
        <v>5</v>
      </c>
      <c r="E81" s="10" t="s">
        <v>6</v>
      </c>
      <c r="F81" s="10" t="s">
        <v>7</v>
      </c>
    </row>
    <row r="82" spans="1:6" ht="84" x14ac:dyDescent="0.35">
      <c r="A82" s="36">
        <v>12.1</v>
      </c>
      <c r="B82" s="40" t="s">
        <v>89</v>
      </c>
      <c r="C82" s="26" t="s">
        <v>90</v>
      </c>
      <c r="D82" s="38">
        <v>190.5</v>
      </c>
      <c r="E82" s="39"/>
      <c r="F82" s="39">
        <f>D82*E82</f>
        <v>0</v>
      </c>
    </row>
    <row r="83" spans="1:6" ht="98" x14ac:dyDescent="0.35">
      <c r="A83" s="36">
        <v>12.2</v>
      </c>
      <c r="B83" s="40" t="s">
        <v>91</v>
      </c>
      <c r="C83" s="26" t="s">
        <v>90</v>
      </c>
      <c r="D83" s="38">
        <v>190.5</v>
      </c>
      <c r="E83" s="39"/>
      <c r="F83" s="39">
        <f t="shared" ref="F83:F91" si="4">D83*E83</f>
        <v>0</v>
      </c>
    </row>
    <row r="84" spans="1:6" ht="98" x14ac:dyDescent="0.35">
      <c r="A84" s="36">
        <v>12.3</v>
      </c>
      <c r="B84" s="40" t="s">
        <v>92</v>
      </c>
      <c r="C84" s="26" t="s">
        <v>90</v>
      </c>
      <c r="D84" s="38">
        <v>190.5</v>
      </c>
      <c r="E84" s="39"/>
      <c r="F84" s="39">
        <f t="shared" si="4"/>
        <v>0</v>
      </c>
    </row>
    <row r="85" spans="1:6" x14ac:dyDescent="0.35">
      <c r="A85" s="36">
        <v>12.4</v>
      </c>
      <c r="B85" s="40" t="s">
        <v>93</v>
      </c>
      <c r="C85" s="26" t="s">
        <v>90</v>
      </c>
      <c r="D85" s="38">
        <f>190.5+190.5*0.1</f>
        <v>209.55</v>
      </c>
      <c r="E85" s="39"/>
      <c r="F85" s="39">
        <f t="shared" si="4"/>
        <v>0</v>
      </c>
    </row>
    <row r="86" spans="1:6" ht="42" x14ac:dyDescent="0.35">
      <c r="A86" s="36">
        <v>12.5</v>
      </c>
      <c r="B86" s="40" t="s">
        <v>94</v>
      </c>
      <c r="C86" s="26" t="s">
        <v>90</v>
      </c>
      <c r="D86" s="38">
        <f>190.5+190.5*0.1</f>
        <v>209.55</v>
      </c>
      <c r="E86" s="39"/>
      <c r="F86" s="39">
        <f t="shared" si="4"/>
        <v>0</v>
      </c>
    </row>
    <row r="87" spans="1:6" ht="28" x14ac:dyDescent="0.35">
      <c r="A87" s="36">
        <v>12.6</v>
      </c>
      <c r="B87" s="40" t="s">
        <v>95</v>
      </c>
      <c r="C87" s="26" t="s">
        <v>96</v>
      </c>
      <c r="D87" s="38">
        <v>317.5</v>
      </c>
      <c r="E87" s="39"/>
      <c r="F87" s="39">
        <f t="shared" si="4"/>
        <v>0</v>
      </c>
    </row>
    <row r="88" spans="1:6" ht="56" x14ac:dyDescent="0.35">
      <c r="A88" s="36">
        <v>12.7</v>
      </c>
      <c r="B88" s="40" t="s">
        <v>97</v>
      </c>
      <c r="C88" s="26" t="s">
        <v>90</v>
      </c>
      <c r="D88" s="38">
        <f>190.5+190.5*0.1+1.2*12.7</f>
        <v>224.79000000000002</v>
      </c>
      <c r="E88" s="39"/>
      <c r="F88" s="39">
        <f t="shared" si="4"/>
        <v>0</v>
      </c>
    </row>
    <row r="89" spans="1:6" ht="70" x14ac:dyDescent="0.35">
      <c r="A89" s="36">
        <v>12.8</v>
      </c>
      <c r="B89" s="40" t="s">
        <v>98</v>
      </c>
      <c r="C89" s="26" t="s">
        <v>99</v>
      </c>
      <c r="D89" s="38">
        <f>56-15</f>
        <v>41</v>
      </c>
      <c r="E89" s="39"/>
      <c r="F89" s="39">
        <f t="shared" si="4"/>
        <v>0</v>
      </c>
    </row>
    <row r="90" spans="1:6" ht="56" x14ac:dyDescent="0.35">
      <c r="A90" s="36">
        <v>12.9</v>
      </c>
      <c r="B90" s="40" t="s">
        <v>100</v>
      </c>
      <c r="C90" s="26" t="s">
        <v>99</v>
      </c>
      <c r="D90" s="38">
        <f>2*6</f>
        <v>12</v>
      </c>
      <c r="E90" s="39"/>
      <c r="F90" s="39">
        <f t="shared" si="4"/>
        <v>0</v>
      </c>
    </row>
    <row r="91" spans="1:6" ht="42" x14ac:dyDescent="0.35">
      <c r="A91" s="36">
        <v>13</v>
      </c>
      <c r="B91" s="40" t="s">
        <v>101</v>
      </c>
      <c r="C91" s="26" t="s">
        <v>99</v>
      </c>
      <c r="D91" s="38">
        <f>15.5</f>
        <v>15.5</v>
      </c>
      <c r="E91" s="39"/>
      <c r="F91" s="39">
        <f t="shared" si="4"/>
        <v>0</v>
      </c>
    </row>
    <row r="92" spans="1:6" x14ac:dyDescent="0.35">
      <c r="A92" s="17"/>
      <c r="B92" s="18"/>
      <c r="C92" s="233" t="s">
        <v>68</v>
      </c>
      <c r="D92" s="233"/>
      <c r="E92" s="190"/>
      <c r="F92" s="191">
        <f>SUM(F82:F91)</f>
        <v>0</v>
      </c>
    </row>
    <row r="95" spans="1:6" x14ac:dyDescent="0.35">
      <c r="A95" s="202"/>
      <c r="B95" s="202" t="s">
        <v>312</v>
      </c>
      <c r="C95" s="202"/>
      <c r="D95" s="202"/>
      <c r="E95" s="202"/>
      <c r="F95" s="202"/>
    </row>
    <row r="96" spans="1:6" x14ac:dyDescent="0.35">
      <c r="A96" s="204">
        <v>1</v>
      </c>
      <c r="B96" s="202" t="s">
        <v>1</v>
      </c>
      <c r="C96" s="202"/>
      <c r="D96" s="202"/>
      <c r="E96" s="202"/>
      <c r="F96" s="203">
        <f>F10</f>
        <v>0</v>
      </c>
    </row>
    <row r="97" spans="1:6" x14ac:dyDescent="0.35">
      <c r="A97" s="204">
        <v>2</v>
      </c>
      <c r="B97" s="202" t="s">
        <v>16</v>
      </c>
      <c r="C97" s="202"/>
      <c r="D97" s="202"/>
      <c r="E97" s="202"/>
      <c r="F97" s="203">
        <f>F18</f>
        <v>0</v>
      </c>
    </row>
    <row r="98" spans="1:6" x14ac:dyDescent="0.35">
      <c r="A98" s="204">
        <v>3</v>
      </c>
      <c r="B98" s="202" t="s">
        <v>27</v>
      </c>
      <c r="C98" s="202"/>
      <c r="D98" s="202"/>
      <c r="E98" s="202"/>
      <c r="F98" s="203">
        <f>F28</f>
        <v>0</v>
      </c>
    </row>
    <row r="99" spans="1:6" x14ac:dyDescent="0.35">
      <c r="A99" s="204">
        <v>4</v>
      </c>
      <c r="B99" s="202" t="s">
        <v>313</v>
      </c>
      <c r="C99" s="202"/>
      <c r="D99" s="202"/>
      <c r="E99" s="202"/>
      <c r="F99" s="203">
        <f>F34</f>
        <v>0</v>
      </c>
    </row>
    <row r="100" spans="1:6" x14ac:dyDescent="0.35">
      <c r="A100" s="204">
        <v>5</v>
      </c>
      <c r="B100" s="202" t="s">
        <v>40</v>
      </c>
      <c r="C100" s="202"/>
      <c r="D100" s="202"/>
      <c r="E100" s="202"/>
      <c r="F100" s="203">
        <f>F40</f>
        <v>0</v>
      </c>
    </row>
    <row r="101" spans="1:6" x14ac:dyDescent="0.35">
      <c r="A101" s="204">
        <v>6</v>
      </c>
      <c r="B101" s="202" t="s">
        <v>51</v>
      </c>
      <c r="C101" s="202"/>
      <c r="D101" s="202"/>
      <c r="E101" s="202"/>
      <c r="F101" s="203">
        <f>F47</f>
        <v>0</v>
      </c>
    </row>
    <row r="102" spans="1:6" x14ac:dyDescent="0.35">
      <c r="A102" s="204">
        <v>7</v>
      </c>
      <c r="B102" s="202" t="s">
        <v>59</v>
      </c>
      <c r="C102" s="202"/>
      <c r="D102" s="202"/>
      <c r="E102" s="202"/>
      <c r="F102" s="203">
        <f>F52</f>
        <v>0</v>
      </c>
    </row>
    <row r="103" spans="1:6" x14ac:dyDescent="0.35">
      <c r="A103" s="204">
        <v>8</v>
      </c>
      <c r="B103" s="202" t="s">
        <v>62</v>
      </c>
      <c r="C103" s="202"/>
      <c r="D103" s="202"/>
      <c r="E103" s="202"/>
      <c r="F103" s="203">
        <f>F58</f>
        <v>0</v>
      </c>
    </row>
    <row r="104" spans="1:6" x14ac:dyDescent="0.35">
      <c r="A104" s="204">
        <v>9</v>
      </c>
      <c r="B104" s="202" t="s">
        <v>70</v>
      </c>
      <c r="C104" s="202"/>
      <c r="D104" s="202"/>
      <c r="E104" s="202"/>
      <c r="F104" s="203">
        <f>F64</f>
        <v>0</v>
      </c>
    </row>
    <row r="105" spans="1:6" x14ac:dyDescent="0.35">
      <c r="A105" s="204">
        <v>10</v>
      </c>
      <c r="B105" s="202" t="s">
        <v>77</v>
      </c>
      <c r="C105" s="202"/>
      <c r="D105" s="202"/>
      <c r="E105" s="202"/>
      <c r="F105" s="203">
        <f>F72</f>
        <v>0</v>
      </c>
    </row>
    <row r="106" spans="1:6" x14ac:dyDescent="0.35">
      <c r="A106" s="204">
        <v>11</v>
      </c>
      <c r="B106" s="202" t="s">
        <v>84</v>
      </c>
      <c r="C106" s="202"/>
      <c r="D106" s="202"/>
      <c r="E106" s="202"/>
      <c r="F106" s="203">
        <f>F77</f>
        <v>0</v>
      </c>
    </row>
    <row r="107" spans="1:6" x14ac:dyDescent="0.35">
      <c r="A107" s="204">
        <v>12</v>
      </c>
      <c r="B107" s="202" t="s">
        <v>88</v>
      </c>
      <c r="C107" s="202"/>
      <c r="D107" s="202"/>
      <c r="E107" s="202"/>
      <c r="F107" s="203">
        <f>F92</f>
        <v>0</v>
      </c>
    </row>
    <row r="108" spans="1:6" x14ac:dyDescent="0.35">
      <c r="A108" s="202"/>
      <c r="B108" s="204" t="s">
        <v>314</v>
      </c>
      <c r="C108" s="202"/>
      <c r="D108" s="202"/>
      <c r="E108" s="202"/>
      <c r="F108" s="205">
        <f>SUM(F96:F107)</f>
        <v>0</v>
      </c>
    </row>
  </sheetData>
  <mergeCells count="29">
    <mergeCell ref="B36:F36"/>
    <mergeCell ref="B3:F3"/>
    <mergeCell ref="B4:F4"/>
    <mergeCell ref="C10:D10"/>
    <mergeCell ref="B12:F12"/>
    <mergeCell ref="C18:D18"/>
    <mergeCell ref="B20:F20"/>
    <mergeCell ref="B22:F22"/>
    <mergeCell ref="C28:D28"/>
    <mergeCell ref="B30:F30"/>
    <mergeCell ref="B32:F32"/>
    <mergeCell ref="C34:D34"/>
    <mergeCell ref="B66:F66"/>
    <mergeCell ref="A40:B40"/>
    <mergeCell ref="C40:D40"/>
    <mergeCell ref="B42:F42"/>
    <mergeCell ref="A47:B47"/>
    <mergeCell ref="C47:D47"/>
    <mergeCell ref="B49:F49"/>
    <mergeCell ref="C52:D52"/>
    <mergeCell ref="B54:F54"/>
    <mergeCell ref="C58:D58"/>
    <mergeCell ref="B60:F60"/>
    <mergeCell ref="C64:D64"/>
    <mergeCell ref="C72:D72"/>
    <mergeCell ref="B74:F74"/>
    <mergeCell ref="C77:D77"/>
    <mergeCell ref="B80:F80"/>
    <mergeCell ref="C92:D9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4EC12-858D-493B-BD55-1B3C92F3C6EF}">
  <dimension ref="A2:F147"/>
  <sheetViews>
    <sheetView topLeftCell="A124" workbookViewId="0">
      <selection activeCell="A139" sqref="A139:XFD147"/>
    </sheetView>
  </sheetViews>
  <sheetFormatPr defaultColWidth="8.81640625" defaultRowHeight="14.5" x14ac:dyDescent="0.35"/>
  <cols>
    <col min="1" max="1" width="8.81640625" style="5"/>
    <col min="2" max="2" width="70.90625" style="5" customWidth="1"/>
    <col min="3" max="16384" width="8.81640625" style="5"/>
  </cols>
  <sheetData>
    <row r="2" spans="1:6" ht="15" thickBot="1" x14ac:dyDescent="0.4"/>
    <row r="3" spans="1:6" ht="16" thickBot="1" x14ac:dyDescent="0.4">
      <c r="A3" s="241" t="s">
        <v>102</v>
      </c>
      <c r="B3" s="242"/>
      <c r="C3" s="41"/>
      <c r="D3" s="41"/>
      <c r="E3" s="42"/>
      <c r="F3" s="42"/>
    </row>
    <row r="4" spans="1:6" ht="16" thickBot="1" x14ac:dyDescent="0.4">
      <c r="A4" s="261" t="s">
        <v>103</v>
      </c>
      <c r="B4" s="262"/>
      <c r="C4" s="43"/>
      <c r="D4" s="43"/>
      <c r="E4" s="44"/>
      <c r="F4" s="44"/>
    </row>
    <row r="5" spans="1:6" ht="15" thickBot="1" x14ac:dyDescent="0.4">
      <c r="A5" s="45" t="s">
        <v>104</v>
      </c>
      <c r="B5" s="46" t="s">
        <v>105</v>
      </c>
      <c r="C5" s="46" t="s">
        <v>106</v>
      </c>
      <c r="D5" s="46" t="s">
        <v>107</v>
      </c>
      <c r="E5" s="47" t="s">
        <v>108</v>
      </c>
      <c r="F5" s="48" t="s">
        <v>109</v>
      </c>
    </row>
    <row r="6" spans="1:6" ht="16" thickBot="1" x14ac:dyDescent="0.4">
      <c r="A6" s="49" t="s">
        <v>110</v>
      </c>
      <c r="B6" s="264" t="s">
        <v>111</v>
      </c>
      <c r="C6" s="265"/>
      <c r="D6" s="265"/>
      <c r="E6" s="265"/>
      <c r="F6" s="266"/>
    </row>
    <row r="7" spans="1:6" ht="70" x14ac:dyDescent="0.35">
      <c r="A7" s="50">
        <v>1</v>
      </c>
      <c r="B7" s="29" t="s">
        <v>112</v>
      </c>
      <c r="C7" s="51" t="s">
        <v>113</v>
      </c>
      <c r="D7" s="51">
        <v>5</v>
      </c>
      <c r="E7" s="52"/>
      <c r="F7" s="53">
        <f>D7*E7</f>
        <v>0</v>
      </c>
    </row>
    <row r="8" spans="1:6" ht="28" x14ac:dyDescent="0.35">
      <c r="A8" s="50">
        <v>4</v>
      </c>
      <c r="B8" s="29" t="s">
        <v>114</v>
      </c>
      <c r="C8" s="51" t="s">
        <v>113</v>
      </c>
      <c r="D8" s="51">
        <v>2</v>
      </c>
      <c r="E8" s="54"/>
      <c r="F8" s="55">
        <f>D8*E8</f>
        <v>0</v>
      </c>
    </row>
    <row r="9" spans="1:6" ht="28.5" thickBot="1" x14ac:dyDescent="0.4">
      <c r="A9" s="50">
        <v>5</v>
      </c>
      <c r="B9" s="29" t="s">
        <v>115</v>
      </c>
      <c r="C9" s="51" t="s">
        <v>113</v>
      </c>
      <c r="D9" s="51">
        <v>3</v>
      </c>
      <c r="E9" s="54"/>
      <c r="F9" s="55">
        <f>D9*E9</f>
        <v>0</v>
      </c>
    </row>
    <row r="10" spans="1:6" ht="15" thickBot="1" x14ac:dyDescent="0.4">
      <c r="A10" s="56" t="s">
        <v>110</v>
      </c>
      <c r="B10" s="249" t="s">
        <v>116</v>
      </c>
      <c r="C10" s="250"/>
      <c r="D10" s="250"/>
      <c r="E10" s="251"/>
      <c r="F10" s="57">
        <f>SUM(F7:F9)</f>
        <v>0</v>
      </c>
    </row>
    <row r="11" spans="1:6" ht="15" thickBot="1" x14ac:dyDescent="0.4">
      <c r="A11" s="58"/>
      <c r="B11" s="59"/>
      <c r="C11" s="59"/>
      <c r="D11" s="59"/>
      <c r="E11" s="60"/>
      <c r="F11" s="60"/>
    </row>
    <row r="12" spans="1:6" ht="16" thickBot="1" x14ac:dyDescent="0.4">
      <c r="A12" s="49" t="s">
        <v>117</v>
      </c>
      <c r="B12" s="264" t="s">
        <v>118</v>
      </c>
      <c r="C12" s="265"/>
      <c r="D12" s="265"/>
      <c r="E12" s="265"/>
      <c r="F12" s="266"/>
    </row>
    <row r="13" spans="1:6" ht="28" x14ac:dyDescent="0.35">
      <c r="A13" s="61">
        <v>1</v>
      </c>
      <c r="B13" s="29" t="s">
        <v>119</v>
      </c>
      <c r="C13" s="51" t="s">
        <v>96</v>
      </c>
      <c r="D13" s="51">
        <v>15</v>
      </c>
      <c r="E13" s="52"/>
      <c r="F13" s="52">
        <f>D13*E13</f>
        <v>0</v>
      </c>
    </row>
    <row r="14" spans="1:6" ht="28" x14ac:dyDescent="0.35">
      <c r="A14" s="61">
        <v>2</v>
      </c>
      <c r="B14" s="16" t="s">
        <v>120</v>
      </c>
      <c r="C14" s="51" t="s">
        <v>96</v>
      </c>
      <c r="D14" s="51">
        <v>25</v>
      </c>
      <c r="E14" s="52"/>
      <c r="F14" s="52">
        <f>D14*E14</f>
        <v>0</v>
      </c>
    </row>
    <row r="15" spans="1:6" ht="28.5" thickBot="1" x14ac:dyDescent="0.4">
      <c r="A15" s="61">
        <v>3</v>
      </c>
      <c r="B15" s="16" t="s">
        <v>121</v>
      </c>
      <c r="C15" s="51" t="s">
        <v>9</v>
      </c>
      <c r="D15" s="51">
        <v>1</v>
      </c>
      <c r="E15" s="52"/>
      <c r="F15" s="52">
        <f>D15*E15</f>
        <v>0</v>
      </c>
    </row>
    <row r="16" spans="1:6" ht="15" thickBot="1" x14ac:dyDescent="0.4">
      <c r="A16" s="56" t="s">
        <v>117</v>
      </c>
      <c r="B16" s="249" t="s">
        <v>122</v>
      </c>
      <c r="C16" s="250"/>
      <c r="D16" s="250"/>
      <c r="E16" s="251"/>
      <c r="F16" s="57">
        <f>SUM(F13:F15)</f>
        <v>0</v>
      </c>
    </row>
    <row r="17" spans="1:6" ht="15" thickBot="1" x14ac:dyDescent="0.4">
      <c r="A17" s="58"/>
      <c r="B17" s="59"/>
      <c r="C17" s="59"/>
      <c r="D17" s="59"/>
      <c r="E17" s="60"/>
      <c r="F17" s="60"/>
    </row>
    <row r="18" spans="1:6" ht="15" thickBot="1" x14ac:dyDescent="0.4">
      <c r="A18" s="193" t="s">
        <v>123</v>
      </c>
      <c r="B18" s="258" t="s">
        <v>124</v>
      </c>
      <c r="C18" s="259"/>
      <c r="D18" s="259"/>
      <c r="E18" s="260"/>
      <c r="F18" s="194">
        <f>F10+F16</f>
        <v>0</v>
      </c>
    </row>
    <row r="19" spans="1:6" ht="15" thickBot="1" x14ac:dyDescent="0.4">
      <c r="A19" s="58"/>
      <c r="B19" s="59"/>
      <c r="C19" s="59"/>
      <c r="D19" s="59"/>
      <c r="E19" s="60"/>
      <c r="F19" s="60"/>
    </row>
    <row r="20" spans="1:6" ht="16" thickBot="1" x14ac:dyDescent="0.4">
      <c r="A20" s="261" t="s">
        <v>125</v>
      </c>
      <c r="B20" s="263"/>
      <c r="C20" s="63"/>
      <c r="D20" s="63"/>
      <c r="E20" s="64"/>
      <c r="F20" s="64"/>
    </row>
    <row r="21" spans="1:6" ht="15" thickBot="1" x14ac:dyDescent="0.4">
      <c r="A21" s="45" t="s">
        <v>104</v>
      </c>
      <c r="B21" s="46" t="s">
        <v>105</v>
      </c>
      <c r="C21" s="46" t="s">
        <v>106</v>
      </c>
      <c r="D21" s="46" t="s">
        <v>107</v>
      </c>
      <c r="E21" s="47" t="s">
        <v>108</v>
      </c>
      <c r="F21" s="48" t="s">
        <v>109</v>
      </c>
    </row>
    <row r="22" spans="1:6" ht="16" thickBot="1" x14ac:dyDescent="0.4">
      <c r="A22" s="49" t="s">
        <v>110</v>
      </c>
      <c r="B22" s="264" t="s">
        <v>118</v>
      </c>
      <c r="C22" s="265"/>
      <c r="D22" s="265"/>
      <c r="E22" s="265"/>
      <c r="F22" s="266"/>
    </row>
    <row r="23" spans="1:6" ht="28" x14ac:dyDescent="0.35">
      <c r="A23" s="65">
        <v>1</v>
      </c>
      <c r="B23" s="29" t="s">
        <v>126</v>
      </c>
      <c r="C23" s="51"/>
      <c r="D23" s="51"/>
      <c r="E23" s="66"/>
      <c r="F23" s="67"/>
    </row>
    <row r="24" spans="1:6" ht="15" thickBot="1" x14ac:dyDescent="0.4">
      <c r="A24" s="61">
        <v>1.2</v>
      </c>
      <c r="B24" s="29" t="s">
        <v>127</v>
      </c>
      <c r="C24" s="51" t="s">
        <v>96</v>
      </c>
      <c r="D24" s="51">
        <v>50</v>
      </c>
      <c r="E24" s="54"/>
      <c r="F24" s="67">
        <f>D24*E24</f>
        <v>0</v>
      </c>
    </row>
    <row r="25" spans="1:6" ht="15" thickBot="1" x14ac:dyDescent="0.4">
      <c r="A25" s="56" t="s">
        <v>110</v>
      </c>
      <c r="B25" s="249" t="s">
        <v>122</v>
      </c>
      <c r="C25" s="250"/>
      <c r="D25" s="250"/>
      <c r="E25" s="251"/>
      <c r="F25" s="57">
        <f>SUM(F24:F24)</f>
        <v>0</v>
      </c>
    </row>
    <row r="26" spans="1:6" ht="15" thickBot="1" x14ac:dyDescent="0.4">
      <c r="A26" s="68"/>
      <c r="B26" s="43"/>
      <c r="C26" s="69"/>
      <c r="D26" s="69"/>
      <c r="E26" s="70"/>
      <c r="F26" s="44"/>
    </row>
    <row r="27" spans="1:6" ht="15" thickBot="1" x14ac:dyDescent="0.4">
      <c r="A27" s="71" t="s">
        <v>117</v>
      </c>
      <c r="B27" s="243" t="s">
        <v>128</v>
      </c>
      <c r="C27" s="253"/>
      <c r="D27" s="253"/>
      <c r="E27" s="253"/>
      <c r="F27" s="254"/>
    </row>
    <row r="28" spans="1:6" x14ac:dyDescent="0.35">
      <c r="A28" s="65">
        <v>2.7</v>
      </c>
      <c r="B28" s="72" t="s">
        <v>129</v>
      </c>
      <c r="C28" s="73" t="s">
        <v>9</v>
      </c>
      <c r="D28" s="73">
        <v>1</v>
      </c>
      <c r="E28" s="74"/>
      <c r="F28" s="75">
        <f t="shared" ref="F28:F43" si="0">D28*E28</f>
        <v>0</v>
      </c>
    </row>
    <row r="29" spans="1:6" x14ac:dyDescent="0.35">
      <c r="A29" s="65">
        <v>2.8</v>
      </c>
      <c r="B29" s="72" t="s">
        <v>130</v>
      </c>
      <c r="C29" s="73" t="s">
        <v>9</v>
      </c>
      <c r="D29" s="73">
        <v>2</v>
      </c>
      <c r="E29" s="74"/>
      <c r="F29" s="75">
        <f t="shared" si="0"/>
        <v>0</v>
      </c>
    </row>
    <row r="30" spans="1:6" x14ac:dyDescent="0.35">
      <c r="A30" s="65">
        <v>3</v>
      </c>
      <c r="B30" s="72" t="s">
        <v>131</v>
      </c>
      <c r="C30" s="73" t="s">
        <v>9</v>
      </c>
      <c r="D30" s="73">
        <v>6</v>
      </c>
      <c r="E30" s="74"/>
      <c r="F30" s="75">
        <f t="shared" si="0"/>
        <v>0</v>
      </c>
    </row>
    <row r="31" spans="1:6" x14ac:dyDescent="0.35">
      <c r="A31" s="65">
        <v>3.1</v>
      </c>
      <c r="B31" s="72" t="s">
        <v>132</v>
      </c>
      <c r="C31" s="73" t="s">
        <v>9</v>
      </c>
      <c r="D31" s="73">
        <v>4</v>
      </c>
      <c r="E31" s="74"/>
      <c r="F31" s="75">
        <f t="shared" si="0"/>
        <v>0</v>
      </c>
    </row>
    <row r="32" spans="1:6" x14ac:dyDescent="0.35">
      <c r="A32" s="65">
        <v>3.2</v>
      </c>
      <c r="B32" s="76" t="s">
        <v>133</v>
      </c>
      <c r="C32" s="77" t="s">
        <v>9</v>
      </c>
      <c r="D32" s="77">
        <v>2</v>
      </c>
      <c r="E32" s="78"/>
      <c r="F32" s="79">
        <f t="shared" si="0"/>
        <v>0</v>
      </c>
    </row>
    <row r="33" spans="1:6" x14ac:dyDescent="0.35">
      <c r="A33" s="65">
        <v>3.4</v>
      </c>
      <c r="B33" s="76" t="s">
        <v>134</v>
      </c>
      <c r="C33" s="77" t="s">
        <v>9</v>
      </c>
      <c r="D33" s="77">
        <v>2</v>
      </c>
      <c r="E33" s="78"/>
      <c r="F33" s="79">
        <f t="shared" si="0"/>
        <v>0</v>
      </c>
    </row>
    <row r="34" spans="1:6" x14ac:dyDescent="0.35">
      <c r="A34" s="65">
        <v>3.6</v>
      </c>
      <c r="B34" s="76" t="s">
        <v>135</v>
      </c>
      <c r="C34" s="77" t="s">
        <v>9</v>
      </c>
      <c r="D34" s="77">
        <v>2</v>
      </c>
      <c r="E34" s="78"/>
      <c r="F34" s="79">
        <f t="shared" si="0"/>
        <v>0</v>
      </c>
    </row>
    <row r="35" spans="1:6" x14ac:dyDescent="0.35">
      <c r="A35" s="65">
        <v>3.8</v>
      </c>
      <c r="B35" s="76" t="s">
        <v>136</v>
      </c>
      <c r="C35" s="77" t="s">
        <v>9</v>
      </c>
      <c r="D35" s="77">
        <v>2</v>
      </c>
      <c r="E35" s="78"/>
      <c r="F35" s="79">
        <f t="shared" si="0"/>
        <v>0</v>
      </c>
    </row>
    <row r="36" spans="1:6" x14ac:dyDescent="0.35">
      <c r="A36" s="65">
        <v>3.9</v>
      </c>
      <c r="B36" s="76" t="s">
        <v>137</v>
      </c>
      <c r="C36" s="77" t="s">
        <v>9</v>
      </c>
      <c r="D36" s="77">
        <v>2</v>
      </c>
      <c r="E36" s="78"/>
      <c r="F36" s="79">
        <f t="shared" si="0"/>
        <v>0</v>
      </c>
    </row>
    <row r="37" spans="1:6" x14ac:dyDescent="0.35">
      <c r="A37" s="65">
        <v>4</v>
      </c>
      <c r="B37" s="76" t="s">
        <v>138</v>
      </c>
      <c r="C37" s="77" t="s">
        <v>9</v>
      </c>
      <c r="D37" s="77">
        <v>2</v>
      </c>
      <c r="E37" s="78"/>
      <c r="F37" s="79">
        <f t="shared" si="0"/>
        <v>0</v>
      </c>
    </row>
    <row r="38" spans="1:6" x14ac:dyDescent="0.35">
      <c r="A38" s="65">
        <v>4.0999999999999996</v>
      </c>
      <c r="B38" s="76" t="s">
        <v>139</v>
      </c>
      <c r="C38" s="77" t="s">
        <v>9</v>
      </c>
      <c r="D38" s="77">
        <v>4</v>
      </c>
      <c r="E38" s="78"/>
      <c r="F38" s="79">
        <f t="shared" si="0"/>
        <v>0</v>
      </c>
    </row>
    <row r="39" spans="1:6" x14ac:dyDescent="0.35">
      <c r="A39" s="65">
        <v>4.2</v>
      </c>
      <c r="B39" s="76" t="s">
        <v>140</v>
      </c>
      <c r="C39" s="77" t="s">
        <v>9</v>
      </c>
      <c r="D39" s="77">
        <v>1</v>
      </c>
      <c r="E39" s="78"/>
      <c r="F39" s="79">
        <f t="shared" si="0"/>
        <v>0</v>
      </c>
    </row>
    <row r="40" spans="1:6" x14ac:dyDescent="0.35">
      <c r="A40" s="65">
        <v>4.3</v>
      </c>
      <c r="B40" s="76" t="s">
        <v>141</v>
      </c>
      <c r="C40" s="77" t="s">
        <v>9</v>
      </c>
      <c r="D40" s="77">
        <v>1</v>
      </c>
      <c r="E40" s="78"/>
      <c r="F40" s="79">
        <f t="shared" si="0"/>
        <v>0</v>
      </c>
    </row>
    <row r="41" spans="1:6" x14ac:dyDescent="0.35">
      <c r="A41" s="65">
        <v>4.4000000000000004</v>
      </c>
      <c r="B41" s="76" t="s">
        <v>142</v>
      </c>
      <c r="C41" s="77" t="s">
        <v>9</v>
      </c>
      <c r="D41" s="77">
        <v>1</v>
      </c>
      <c r="E41" s="78"/>
      <c r="F41" s="79">
        <f t="shared" si="0"/>
        <v>0</v>
      </c>
    </row>
    <row r="42" spans="1:6" x14ac:dyDescent="0.35">
      <c r="A42" s="65">
        <v>4.5</v>
      </c>
      <c r="B42" s="76" t="s">
        <v>143</v>
      </c>
      <c r="C42" s="77" t="s">
        <v>9</v>
      </c>
      <c r="D42" s="77">
        <v>1</v>
      </c>
      <c r="E42" s="78"/>
      <c r="F42" s="79">
        <f t="shared" si="0"/>
        <v>0</v>
      </c>
    </row>
    <row r="43" spans="1:6" x14ac:dyDescent="0.35">
      <c r="A43" s="65">
        <v>4.5999999999999996</v>
      </c>
      <c r="B43" s="76" t="s">
        <v>144</v>
      </c>
      <c r="C43" s="77" t="s">
        <v>9</v>
      </c>
      <c r="D43" s="77">
        <v>1</v>
      </c>
      <c r="E43" s="78"/>
      <c r="F43" s="79">
        <f t="shared" si="0"/>
        <v>0</v>
      </c>
    </row>
    <row r="44" spans="1:6" x14ac:dyDescent="0.35">
      <c r="A44" s="65">
        <v>4.7</v>
      </c>
      <c r="B44" s="76" t="s">
        <v>145</v>
      </c>
      <c r="C44" s="77" t="s">
        <v>9</v>
      </c>
      <c r="D44" s="77">
        <v>2</v>
      </c>
      <c r="E44" s="78"/>
      <c r="F44" s="79">
        <f>D44*E44</f>
        <v>0</v>
      </c>
    </row>
    <row r="45" spans="1:6" ht="15" thickBot="1" x14ac:dyDescent="0.4">
      <c r="A45" s="65">
        <v>4.8</v>
      </c>
      <c r="B45" s="76" t="s">
        <v>146</v>
      </c>
      <c r="C45" s="77" t="s">
        <v>9</v>
      </c>
      <c r="D45" s="77">
        <v>2</v>
      </c>
      <c r="E45" s="78"/>
      <c r="F45" s="79">
        <f>D45*E45</f>
        <v>0</v>
      </c>
    </row>
    <row r="46" spans="1:6" ht="15" thickBot="1" x14ac:dyDescent="0.4">
      <c r="A46" s="56" t="s">
        <v>147</v>
      </c>
      <c r="B46" s="249" t="s">
        <v>148</v>
      </c>
      <c r="C46" s="256"/>
      <c r="D46" s="256"/>
      <c r="E46" s="257"/>
      <c r="F46" s="62">
        <f>SUM(F28:F45)</f>
        <v>0</v>
      </c>
    </row>
    <row r="47" spans="1:6" ht="15" thickBot="1" x14ac:dyDescent="0.4">
      <c r="A47" s="80"/>
      <c r="B47" s="81"/>
      <c r="C47" s="82"/>
      <c r="D47" s="82"/>
      <c r="E47" s="83"/>
      <c r="F47" s="84"/>
    </row>
    <row r="48" spans="1:6" ht="15" thickBot="1" x14ac:dyDescent="0.4">
      <c r="A48" s="71" t="s">
        <v>149</v>
      </c>
      <c r="B48" s="243" t="s">
        <v>150</v>
      </c>
      <c r="C48" s="244"/>
      <c r="D48" s="244"/>
      <c r="E48" s="244"/>
      <c r="F48" s="245"/>
    </row>
    <row r="49" spans="1:6" ht="28.5" x14ac:dyDescent="0.35">
      <c r="A49" s="61">
        <v>1</v>
      </c>
      <c r="B49" s="72" t="s">
        <v>151</v>
      </c>
      <c r="C49" s="51"/>
      <c r="D49" s="51"/>
      <c r="E49" s="66"/>
      <c r="F49" s="67"/>
    </row>
    <row r="50" spans="1:6" ht="15" thickBot="1" x14ac:dyDescent="0.4">
      <c r="A50" s="61">
        <v>1.1000000000000001</v>
      </c>
      <c r="B50" s="76" t="s">
        <v>152</v>
      </c>
      <c r="C50" s="51" t="s">
        <v>9</v>
      </c>
      <c r="D50" s="51">
        <v>1</v>
      </c>
      <c r="E50" s="66"/>
      <c r="F50" s="67">
        <f>D50*E50</f>
        <v>0</v>
      </c>
    </row>
    <row r="51" spans="1:6" ht="15" thickBot="1" x14ac:dyDescent="0.4">
      <c r="A51" s="56" t="s">
        <v>149</v>
      </c>
      <c r="B51" s="249" t="s">
        <v>153</v>
      </c>
      <c r="C51" s="250"/>
      <c r="D51" s="250"/>
      <c r="E51" s="251"/>
      <c r="F51" s="57">
        <f>SUM(F49:F50)</f>
        <v>0</v>
      </c>
    </row>
    <row r="52" spans="1:6" ht="15" thickBot="1" x14ac:dyDescent="0.4">
      <c r="A52" s="80"/>
      <c r="B52" s="81"/>
      <c r="C52" s="82"/>
      <c r="D52" s="82"/>
      <c r="E52" s="83"/>
      <c r="F52" s="84"/>
    </row>
    <row r="53" spans="1:6" ht="15" thickBot="1" x14ac:dyDescent="0.4">
      <c r="A53" s="193" t="s">
        <v>154</v>
      </c>
      <c r="B53" s="258" t="s">
        <v>155</v>
      </c>
      <c r="C53" s="259"/>
      <c r="D53" s="259"/>
      <c r="E53" s="260"/>
      <c r="F53" s="194">
        <f>F25+F46+F51</f>
        <v>0</v>
      </c>
    </row>
    <row r="54" spans="1:6" x14ac:dyDescent="0.35">
      <c r="A54" s="85"/>
      <c r="B54" s="43"/>
      <c r="C54" s="69"/>
      <c r="D54" s="69"/>
      <c r="E54" s="70"/>
      <c r="F54" s="86"/>
    </row>
    <row r="55" spans="1:6" ht="15" thickBot="1" x14ac:dyDescent="0.4">
      <c r="A55" s="58"/>
      <c r="B55" s="59"/>
      <c r="C55" s="59"/>
      <c r="D55" s="59"/>
      <c r="E55" s="60"/>
      <c r="F55" s="60"/>
    </row>
    <row r="56" spans="1:6" ht="16" thickBot="1" x14ac:dyDescent="0.4">
      <c r="A56" s="241" t="s">
        <v>156</v>
      </c>
      <c r="B56" s="242"/>
      <c r="C56" s="41"/>
      <c r="D56" s="41"/>
      <c r="E56" s="42"/>
      <c r="F56" s="42"/>
    </row>
    <row r="57" spans="1:6" ht="16" thickBot="1" x14ac:dyDescent="0.4">
      <c r="A57" s="261" t="s">
        <v>157</v>
      </c>
      <c r="B57" s="262"/>
      <c r="C57" s="43"/>
      <c r="D57" s="43"/>
      <c r="E57" s="44"/>
      <c r="F57" s="44"/>
    </row>
    <row r="58" spans="1:6" ht="15" thickBot="1" x14ac:dyDescent="0.4">
      <c r="A58" s="45" t="s">
        <v>104</v>
      </c>
      <c r="B58" s="46" t="s">
        <v>105</v>
      </c>
      <c r="C58" s="46" t="s">
        <v>106</v>
      </c>
      <c r="D58" s="46" t="s">
        <v>107</v>
      </c>
      <c r="E58" s="47" t="s">
        <v>108</v>
      </c>
      <c r="F58" s="48" t="s">
        <v>109</v>
      </c>
    </row>
    <row r="59" spans="1:6" ht="15" thickBot="1" x14ac:dyDescent="0.4">
      <c r="A59" s="71" t="s">
        <v>110</v>
      </c>
      <c r="B59" s="243" t="s">
        <v>158</v>
      </c>
      <c r="C59" s="244"/>
      <c r="D59" s="244"/>
      <c r="E59" s="244"/>
      <c r="F59" s="245"/>
    </row>
    <row r="60" spans="1:6" ht="70" x14ac:dyDescent="0.35">
      <c r="A60" s="87">
        <v>2</v>
      </c>
      <c r="B60" s="29" t="s">
        <v>159</v>
      </c>
      <c r="C60" s="51" t="s">
        <v>113</v>
      </c>
      <c r="D60" s="51">
        <v>25</v>
      </c>
      <c r="E60" s="53"/>
      <c r="F60" s="53">
        <f>D60*E60</f>
        <v>0</v>
      </c>
    </row>
    <row r="61" spans="1:6" ht="28" x14ac:dyDescent="0.35">
      <c r="A61" s="88">
        <v>5</v>
      </c>
      <c r="B61" s="29" t="s">
        <v>114</v>
      </c>
      <c r="C61" s="51" t="s">
        <v>113</v>
      </c>
      <c r="D61" s="51">
        <v>6</v>
      </c>
      <c r="E61" s="52"/>
      <c r="F61" s="53">
        <f>D61*E61</f>
        <v>0</v>
      </c>
    </row>
    <row r="62" spans="1:6" ht="28.5" thickBot="1" x14ac:dyDescent="0.4">
      <c r="A62" s="88">
        <v>6</v>
      </c>
      <c r="B62" s="29" t="s">
        <v>115</v>
      </c>
      <c r="C62" s="51" t="s">
        <v>113</v>
      </c>
      <c r="D62" s="51">
        <v>19</v>
      </c>
      <c r="E62" s="52"/>
      <c r="F62" s="53">
        <f>D62*E62</f>
        <v>0</v>
      </c>
    </row>
    <row r="63" spans="1:6" ht="15" thickBot="1" x14ac:dyDescent="0.4">
      <c r="A63" s="56" t="s">
        <v>110</v>
      </c>
      <c r="B63" s="249" t="s">
        <v>160</v>
      </c>
      <c r="C63" s="250"/>
      <c r="D63" s="250"/>
      <c r="E63" s="251"/>
      <c r="F63" s="57">
        <f>SUM(F60:F62)</f>
        <v>0</v>
      </c>
    </row>
    <row r="64" spans="1:6" x14ac:dyDescent="0.35">
      <c r="A64" s="89"/>
      <c r="B64" s="59"/>
      <c r="C64" s="69"/>
      <c r="D64" s="69"/>
      <c r="E64" s="70"/>
      <c r="F64" s="90"/>
    </row>
    <row r="65" spans="1:6" ht="15" thickBot="1" x14ac:dyDescent="0.4">
      <c r="A65" s="85"/>
      <c r="B65" s="43"/>
      <c r="C65" s="69"/>
      <c r="D65" s="69"/>
      <c r="E65" s="70"/>
      <c r="F65" s="86"/>
    </row>
    <row r="66" spans="1:6" ht="15" thickBot="1" x14ac:dyDescent="0.4">
      <c r="A66" s="71" t="s">
        <v>117</v>
      </c>
      <c r="B66" s="243" t="s">
        <v>161</v>
      </c>
      <c r="C66" s="244"/>
      <c r="D66" s="244"/>
      <c r="E66" s="244"/>
      <c r="F66" s="245"/>
    </row>
    <row r="67" spans="1:6" ht="28" x14ac:dyDescent="0.35">
      <c r="A67" s="87">
        <v>1</v>
      </c>
      <c r="B67" s="29" t="s">
        <v>162</v>
      </c>
      <c r="C67" s="51"/>
      <c r="D67" s="51"/>
      <c r="E67" s="52"/>
      <c r="F67" s="53"/>
    </row>
    <row r="68" spans="1:6" ht="15" thickBot="1" x14ac:dyDescent="0.4">
      <c r="A68" s="91">
        <v>2.2000000000000002</v>
      </c>
      <c r="B68" s="12" t="s">
        <v>163</v>
      </c>
      <c r="C68" s="51" t="s">
        <v>96</v>
      </c>
      <c r="D68" s="51">
        <v>30</v>
      </c>
      <c r="E68" s="52"/>
      <c r="F68" s="53">
        <f>E68*D68</f>
        <v>0</v>
      </c>
    </row>
    <row r="69" spans="1:6" ht="15" thickBot="1" x14ac:dyDescent="0.4">
      <c r="A69" s="56" t="s">
        <v>164</v>
      </c>
      <c r="B69" s="249" t="s">
        <v>165</v>
      </c>
      <c r="C69" s="250"/>
      <c r="D69" s="250"/>
      <c r="E69" s="251"/>
      <c r="F69" s="57">
        <f>SUM(F68)</f>
        <v>0</v>
      </c>
    </row>
    <row r="70" spans="1:6" ht="15" thickBot="1" x14ac:dyDescent="0.4">
      <c r="A70" s="85"/>
      <c r="B70" s="43"/>
      <c r="C70" s="69"/>
      <c r="D70" s="69"/>
      <c r="E70" s="70"/>
      <c r="F70" s="92"/>
    </row>
    <row r="71" spans="1:6" ht="15" thickBot="1" x14ac:dyDescent="0.4">
      <c r="A71" s="193" t="s">
        <v>123</v>
      </c>
      <c r="B71" s="258" t="s">
        <v>166</v>
      </c>
      <c r="C71" s="259"/>
      <c r="D71" s="259"/>
      <c r="E71" s="260"/>
      <c r="F71" s="194">
        <f>F63+F69</f>
        <v>0</v>
      </c>
    </row>
    <row r="72" spans="1:6" ht="15" thickBot="1" x14ac:dyDescent="0.4">
      <c r="A72" s="93"/>
      <c r="B72" s="94"/>
      <c r="C72" s="95"/>
      <c r="D72" s="95"/>
      <c r="E72" s="96"/>
      <c r="F72" s="97"/>
    </row>
    <row r="73" spans="1:6" ht="16" thickBot="1" x14ac:dyDescent="0.4">
      <c r="A73" s="261" t="s">
        <v>167</v>
      </c>
      <c r="B73" s="262"/>
      <c r="C73" s="43"/>
      <c r="D73" s="43"/>
      <c r="E73" s="44"/>
      <c r="F73" s="44"/>
    </row>
    <row r="74" spans="1:6" ht="15" thickBot="1" x14ac:dyDescent="0.4">
      <c r="A74" s="45" t="s">
        <v>104</v>
      </c>
      <c r="B74" s="46" t="s">
        <v>105</v>
      </c>
      <c r="C74" s="46" t="s">
        <v>106</v>
      </c>
      <c r="D74" s="46" t="s">
        <v>107</v>
      </c>
      <c r="E74" s="47" t="s">
        <v>108</v>
      </c>
      <c r="F74" s="48" t="s">
        <v>109</v>
      </c>
    </row>
    <row r="75" spans="1:6" x14ac:dyDescent="0.35">
      <c r="A75" s="98" t="s">
        <v>110</v>
      </c>
      <c r="B75" s="243" t="s">
        <v>168</v>
      </c>
      <c r="C75" s="244"/>
      <c r="D75" s="244"/>
      <c r="E75" s="244"/>
      <c r="F75" s="245"/>
    </row>
    <row r="76" spans="1:6" x14ac:dyDescent="0.35">
      <c r="A76" s="99">
        <v>2</v>
      </c>
      <c r="B76" s="12" t="s">
        <v>169</v>
      </c>
      <c r="C76" s="100" t="s">
        <v>9</v>
      </c>
      <c r="D76" s="100">
        <v>4</v>
      </c>
      <c r="E76" s="54"/>
      <c r="F76" s="55">
        <f t="shared" ref="F76:F91" si="1">D76*E76</f>
        <v>0</v>
      </c>
    </row>
    <row r="77" spans="1:6" x14ac:dyDescent="0.35">
      <c r="A77" s="99">
        <v>3</v>
      </c>
      <c r="B77" s="12" t="s">
        <v>170</v>
      </c>
      <c r="C77" s="100" t="s">
        <v>9</v>
      </c>
      <c r="D77" s="100">
        <v>8</v>
      </c>
      <c r="E77" s="54"/>
      <c r="F77" s="55">
        <f t="shared" si="1"/>
        <v>0</v>
      </c>
    </row>
    <row r="78" spans="1:6" x14ac:dyDescent="0.35">
      <c r="A78" s="99">
        <v>10</v>
      </c>
      <c r="B78" s="12" t="s">
        <v>171</v>
      </c>
      <c r="C78" s="100" t="s">
        <v>9</v>
      </c>
      <c r="D78" s="100">
        <v>4</v>
      </c>
      <c r="E78" s="54"/>
      <c r="F78" s="55">
        <f t="shared" si="1"/>
        <v>0</v>
      </c>
    </row>
    <row r="79" spans="1:6" x14ac:dyDescent="0.35">
      <c r="A79" s="99">
        <v>11</v>
      </c>
      <c r="B79" s="12" t="s">
        <v>172</v>
      </c>
      <c r="C79" s="100" t="s">
        <v>9</v>
      </c>
      <c r="D79" s="100">
        <v>8</v>
      </c>
      <c r="E79" s="54"/>
      <c r="F79" s="55">
        <f t="shared" si="1"/>
        <v>0</v>
      </c>
    </row>
    <row r="80" spans="1:6" x14ac:dyDescent="0.35">
      <c r="A80" s="99">
        <v>12</v>
      </c>
      <c r="B80" s="12" t="s">
        <v>173</v>
      </c>
      <c r="C80" s="100" t="s">
        <v>9</v>
      </c>
      <c r="D80" s="100">
        <v>2</v>
      </c>
      <c r="E80" s="54"/>
      <c r="F80" s="55">
        <f t="shared" si="1"/>
        <v>0</v>
      </c>
    </row>
    <row r="81" spans="1:6" x14ac:dyDescent="0.35">
      <c r="A81" s="99">
        <v>12</v>
      </c>
      <c r="B81" s="12" t="s">
        <v>174</v>
      </c>
      <c r="C81" s="100" t="s">
        <v>9</v>
      </c>
      <c r="D81" s="100">
        <v>6</v>
      </c>
      <c r="E81" s="54"/>
      <c r="F81" s="55">
        <f t="shared" si="1"/>
        <v>0</v>
      </c>
    </row>
    <row r="82" spans="1:6" x14ac:dyDescent="0.35">
      <c r="A82" s="99">
        <v>19</v>
      </c>
      <c r="B82" s="12" t="s">
        <v>175</v>
      </c>
      <c r="C82" s="100" t="s">
        <v>9</v>
      </c>
      <c r="D82" s="100">
        <v>10</v>
      </c>
      <c r="E82" s="54"/>
      <c r="F82" s="55">
        <f t="shared" si="1"/>
        <v>0</v>
      </c>
    </row>
    <row r="83" spans="1:6" x14ac:dyDescent="0.35">
      <c r="A83" s="99">
        <v>20</v>
      </c>
      <c r="B83" s="12" t="s">
        <v>176</v>
      </c>
      <c r="C83" s="100" t="s">
        <v>9</v>
      </c>
      <c r="D83" s="100">
        <v>2</v>
      </c>
      <c r="E83" s="54"/>
      <c r="F83" s="55">
        <f>D83*E83</f>
        <v>0</v>
      </c>
    </row>
    <row r="84" spans="1:6" x14ac:dyDescent="0.35">
      <c r="A84" s="99">
        <v>20</v>
      </c>
      <c r="B84" s="12" t="s">
        <v>177</v>
      </c>
      <c r="C84" s="100" t="s">
        <v>9</v>
      </c>
      <c r="D84" s="100">
        <v>10</v>
      </c>
      <c r="E84" s="54"/>
      <c r="F84" s="55">
        <f t="shared" si="1"/>
        <v>0</v>
      </c>
    </row>
    <row r="85" spans="1:6" x14ac:dyDescent="0.35">
      <c r="A85" s="99">
        <v>22</v>
      </c>
      <c r="B85" s="12" t="s">
        <v>178</v>
      </c>
      <c r="C85" s="100" t="s">
        <v>9</v>
      </c>
      <c r="D85" s="100">
        <v>2</v>
      </c>
      <c r="E85" s="54"/>
      <c r="F85" s="55">
        <f t="shared" si="1"/>
        <v>0</v>
      </c>
    </row>
    <row r="86" spans="1:6" x14ac:dyDescent="0.35">
      <c r="A86" s="99">
        <v>23</v>
      </c>
      <c r="B86" s="12" t="s">
        <v>179</v>
      </c>
      <c r="C86" s="100" t="s">
        <v>9</v>
      </c>
      <c r="D86" s="100">
        <v>2</v>
      </c>
      <c r="E86" s="54"/>
      <c r="F86" s="55">
        <f t="shared" si="1"/>
        <v>0</v>
      </c>
    </row>
    <row r="87" spans="1:6" x14ac:dyDescent="0.35">
      <c r="A87" s="99">
        <v>24</v>
      </c>
      <c r="B87" s="12" t="s">
        <v>180</v>
      </c>
      <c r="C87" s="100" t="s">
        <v>9</v>
      </c>
      <c r="D87" s="100">
        <v>4</v>
      </c>
      <c r="E87" s="54"/>
      <c r="F87" s="55">
        <f>D87*E87</f>
        <v>0</v>
      </c>
    </row>
    <row r="88" spans="1:6" x14ac:dyDescent="0.35">
      <c r="A88" s="99">
        <v>30</v>
      </c>
      <c r="B88" s="12" t="s">
        <v>181</v>
      </c>
      <c r="C88" s="100" t="s">
        <v>9</v>
      </c>
      <c r="D88" s="100">
        <v>1</v>
      </c>
      <c r="E88" s="52"/>
      <c r="F88" s="55">
        <f t="shared" si="1"/>
        <v>0</v>
      </c>
    </row>
    <row r="89" spans="1:6" x14ac:dyDescent="0.35">
      <c r="A89" s="99"/>
      <c r="B89" s="12" t="s">
        <v>182</v>
      </c>
      <c r="C89" s="100" t="s">
        <v>9</v>
      </c>
      <c r="D89" s="100">
        <v>1</v>
      </c>
      <c r="E89" s="52"/>
      <c r="F89" s="55">
        <f>D89*E89</f>
        <v>0</v>
      </c>
    </row>
    <row r="90" spans="1:6" x14ac:dyDescent="0.35">
      <c r="A90" s="99">
        <v>32</v>
      </c>
      <c r="B90" s="12" t="s">
        <v>183</v>
      </c>
      <c r="C90" s="100" t="s">
        <v>9</v>
      </c>
      <c r="D90" s="100">
        <v>2</v>
      </c>
      <c r="E90" s="52"/>
      <c r="F90" s="53">
        <f t="shared" si="1"/>
        <v>0</v>
      </c>
    </row>
    <row r="91" spans="1:6" ht="28" x14ac:dyDescent="0.35">
      <c r="A91" s="99">
        <v>33</v>
      </c>
      <c r="B91" s="12" t="s">
        <v>184</v>
      </c>
      <c r="C91" s="100" t="s">
        <v>9</v>
      </c>
      <c r="D91" s="100">
        <v>1</v>
      </c>
      <c r="E91" s="52"/>
      <c r="F91" s="53">
        <f t="shared" si="1"/>
        <v>0</v>
      </c>
    </row>
    <row r="92" spans="1:6" ht="15" thickBot="1" x14ac:dyDescent="0.4">
      <c r="A92" s="195" t="s">
        <v>154</v>
      </c>
      <c r="B92" s="246" t="s">
        <v>185</v>
      </c>
      <c r="C92" s="247"/>
      <c r="D92" s="247"/>
      <c r="E92" s="248"/>
      <c r="F92" s="196">
        <f>SUM(F76:F91)</f>
        <v>0</v>
      </c>
    </row>
    <row r="93" spans="1:6" x14ac:dyDescent="0.35">
      <c r="A93" s="85"/>
      <c r="B93" s="43"/>
      <c r="C93" s="69"/>
      <c r="D93" s="69"/>
      <c r="E93" s="70"/>
      <c r="F93" s="86"/>
    </row>
    <row r="94" spans="1:6" x14ac:dyDescent="0.35">
      <c r="A94" s="58"/>
      <c r="B94" s="59"/>
      <c r="C94" s="59"/>
      <c r="D94" s="59"/>
      <c r="E94" s="60"/>
      <c r="F94" s="60"/>
    </row>
    <row r="95" spans="1:6" ht="15" thickBot="1" x14ac:dyDescent="0.4">
      <c r="A95" s="58"/>
      <c r="B95" s="59"/>
      <c r="C95" s="59"/>
      <c r="D95" s="59"/>
      <c r="E95" s="60"/>
      <c r="F95" s="60"/>
    </row>
    <row r="96" spans="1:6" ht="16" thickBot="1" x14ac:dyDescent="0.4">
      <c r="A96" s="241" t="s">
        <v>186</v>
      </c>
      <c r="B96" s="242"/>
      <c r="C96" s="41"/>
      <c r="D96" s="41"/>
      <c r="E96" s="42"/>
      <c r="F96" s="42"/>
    </row>
    <row r="97" spans="1:6" ht="16" thickBot="1" x14ac:dyDescent="0.4">
      <c r="A97" s="261" t="s">
        <v>187</v>
      </c>
      <c r="B97" s="262"/>
      <c r="C97" s="43"/>
      <c r="D97" s="43"/>
      <c r="E97" s="44"/>
      <c r="F97" s="44"/>
    </row>
    <row r="98" spans="1:6" ht="15" thickBot="1" x14ac:dyDescent="0.4">
      <c r="A98" s="45" t="s">
        <v>104</v>
      </c>
      <c r="B98" s="46" t="s">
        <v>105</v>
      </c>
      <c r="C98" s="46" t="s">
        <v>106</v>
      </c>
      <c r="D98" s="46" t="s">
        <v>107</v>
      </c>
      <c r="E98" s="47" t="s">
        <v>108</v>
      </c>
      <c r="F98" s="48" t="s">
        <v>109</v>
      </c>
    </row>
    <row r="99" spans="1:6" x14ac:dyDescent="0.35">
      <c r="A99" s="98" t="s">
        <v>110</v>
      </c>
      <c r="B99" s="243" t="s">
        <v>158</v>
      </c>
      <c r="C99" s="244"/>
      <c r="D99" s="244"/>
      <c r="E99" s="244"/>
      <c r="F99" s="245"/>
    </row>
    <row r="100" spans="1:6" ht="70" x14ac:dyDescent="0.35">
      <c r="A100" s="99">
        <v>1</v>
      </c>
      <c r="B100" s="29" t="s">
        <v>188</v>
      </c>
      <c r="C100" s="51" t="s">
        <v>113</v>
      </c>
      <c r="D100" s="101">
        <v>20</v>
      </c>
      <c r="E100" s="53"/>
      <c r="F100" s="53">
        <f>D100*E100</f>
        <v>0</v>
      </c>
    </row>
    <row r="101" spans="1:6" ht="28" x14ac:dyDescent="0.35">
      <c r="A101" s="99">
        <v>2</v>
      </c>
      <c r="B101" s="29" t="s">
        <v>114</v>
      </c>
      <c r="C101" s="51" t="s">
        <v>113</v>
      </c>
      <c r="D101" s="51">
        <v>4</v>
      </c>
      <c r="E101" s="52"/>
      <c r="F101" s="55">
        <f>D101*E101</f>
        <v>0</v>
      </c>
    </row>
    <row r="102" spans="1:6" ht="28" x14ac:dyDescent="0.35">
      <c r="A102" s="99">
        <v>3</v>
      </c>
      <c r="B102" s="29" t="s">
        <v>115</v>
      </c>
      <c r="C102" s="51" t="s">
        <v>113</v>
      </c>
      <c r="D102" s="51">
        <v>16</v>
      </c>
      <c r="E102" s="52"/>
      <c r="F102" s="55">
        <f>D102*E102</f>
        <v>0</v>
      </c>
    </row>
    <row r="103" spans="1:6" ht="15" thickBot="1" x14ac:dyDescent="0.4">
      <c r="A103" s="102" t="s">
        <v>110</v>
      </c>
      <c r="B103" s="249" t="s">
        <v>189</v>
      </c>
      <c r="C103" s="250"/>
      <c r="D103" s="250"/>
      <c r="E103" s="251"/>
      <c r="F103" s="57">
        <f>SUM(F100:F102)</f>
        <v>0</v>
      </c>
    </row>
    <row r="104" spans="1:6" ht="15" thickBot="1" x14ac:dyDescent="0.4">
      <c r="A104" s="85"/>
      <c r="B104" s="43"/>
      <c r="C104" s="69"/>
      <c r="D104" s="69"/>
      <c r="E104" s="70"/>
      <c r="F104" s="86"/>
    </row>
    <row r="105" spans="1:6" ht="15" thickBot="1" x14ac:dyDescent="0.4">
      <c r="A105" s="71" t="s">
        <v>117</v>
      </c>
      <c r="B105" s="252" t="s">
        <v>168</v>
      </c>
      <c r="C105" s="253"/>
      <c r="D105" s="253"/>
      <c r="E105" s="253"/>
      <c r="F105" s="254"/>
    </row>
    <row r="106" spans="1:6" x14ac:dyDescent="0.35">
      <c r="A106" s="103" t="s">
        <v>104</v>
      </c>
      <c r="B106" s="104" t="s">
        <v>105</v>
      </c>
      <c r="C106" s="104" t="s">
        <v>106</v>
      </c>
      <c r="D106" s="104" t="s">
        <v>107</v>
      </c>
      <c r="E106" s="105" t="s">
        <v>108</v>
      </c>
      <c r="F106" s="106" t="s">
        <v>109</v>
      </c>
    </row>
    <row r="107" spans="1:6" x14ac:dyDescent="0.35">
      <c r="A107" s="99">
        <v>1</v>
      </c>
      <c r="B107" s="12" t="s">
        <v>163</v>
      </c>
      <c r="C107" s="51" t="s">
        <v>96</v>
      </c>
      <c r="D107" s="100">
        <v>15</v>
      </c>
      <c r="E107" s="54"/>
      <c r="F107" s="55">
        <f t="shared" ref="F107:F117" si="2">D107*E107</f>
        <v>0</v>
      </c>
    </row>
    <row r="108" spans="1:6" x14ac:dyDescent="0.35">
      <c r="A108" s="99">
        <v>2</v>
      </c>
      <c r="B108" s="12" t="s">
        <v>171</v>
      </c>
      <c r="C108" s="100" t="s">
        <v>9</v>
      </c>
      <c r="D108" s="100">
        <v>2</v>
      </c>
      <c r="E108" s="54"/>
      <c r="F108" s="55">
        <f t="shared" si="2"/>
        <v>0</v>
      </c>
    </row>
    <row r="109" spans="1:6" x14ac:dyDescent="0.35">
      <c r="A109" s="99">
        <v>3</v>
      </c>
      <c r="B109" s="12" t="s">
        <v>172</v>
      </c>
      <c r="C109" s="100" t="s">
        <v>9</v>
      </c>
      <c r="D109" s="100">
        <v>10</v>
      </c>
      <c r="E109" s="54"/>
      <c r="F109" s="55">
        <f>D109*E109</f>
        <v>0</v>
      </c>
    </row>
    <row r="110" spans="1:6" x14ac:dyDescent="0.35">
      <c r="A110" s="99">
        <v>4</v>
      </c>
      <c r="B110" s="12" t="s">
        <v>173</v>
      </c>
      <c r="C110" s="100" t="s">
        <v>9</v>
      </c>
      <c r="D110" s="100">
        <v>4</v>
      </c>
      <c r="E110" s="54"/>
      <c r="F110" s="55">
        <f>D110*E110</f>
        <v>0</v>
      </c>
    </row>
    <row r="111" spans="1:6" x14ac:dyDescent="0.35">
      <c r="A111" s="99">
        <v>5</v>
      </c>
      <c r="B111" s="12" t="s">
        <v>190</v>
      </c>
      <c r="C111" s="100" t="s">
        <v>9</v>
      </c>
      <c r="D111" s="100">
        <v>5</v>
      </c>
      <c r="E111" s="54"/>
      <c r="F111" s="55">
        <f>D111*E111</f>
        <v>0</v>
      </c>
    </row>
    <row r="112" spans="1:6" x14ac:dyDescent="0.35">
      <c r="A112" s="99">
        <v>2</v>
      </c>
      <c r="B112" s="12" t="s">
        <v>174</v>
      </c>
      <c r="C112" s="100" t="s">
        <v>9</v>
      </c>
      <c r="D112" s="100">
        <v>10</v>
      </c>
      <c r="E112" s="54"/>
      <c r="F112" s="55">
        <f t="shared" si="2"/>
        <v>0</v>
      </c>
    </row>
    <row r="113" spans="1:6" x14ac:dyDescent="0.35">
      <c r="A113" s="99">
        <v>2</v>
      </c>
      <c r="B113" s="12" t="s">
        <v>177</v>
      </c>
      <c r="C113" s="100" t="s">
        <v>9</v>
      </c>
      <c r="D113" s="100">
        <v>15</v>
      </c>
      <c r="E113" s="54"/>
      <c r="F113" s="55">
        <f t="shared" si="2"/>
        <v>0</v>
      </c>
    </row>
    <row r="114" spans="1:6" x14ac:dyDescent="0.35">
      <c r="A114" s="99">
        <v>3</v>
      </c>
      <c r="B114" s="12" t="s">
        <v>180</v>
      </c>
      <c r="C114" s="100" t="s">
        <v>9</v>
      </c>
      <c r="D114" s="100">
        <v>4</v>
      </c>
      <c r="E114" s="54"/>
      <c r="F114" s="55">
        <f>D114*E114</f>
        <v>0</v>
      </c>
    </row>
    <row r="115" spans="1:6" x14ac:dyDescent="0.35">
      <c r="A115" s="99">
        <v>3</v>
      </c>
      <c r="B115" s="12" t="s">
        <v>191</v>
      </c>
      <c r="C115" s="100" t="s">
        <v>9</v>
      </c>
      <c r="D115" s="100">
        <v>2</v>
      </c>
      <c r="E115" s="54"/>
      <c r="F115" s="55">
        <f t="shared" si="2"/>
        <v>0</v>
      </c>
    </row>
    <row r="116" spans="1:6" x14ac:dyDescent="0.35">
      <c r="A116" s="99">
        <v>4</v>
      </c>
      <c r="B116" s="12" t="s">
        <v>182</v>
      </c>
      <c r="C116" s="100" t="s">
        <v>9</v>
      </c>
      <c r="D116" s="100">
        <v>1</v>
      </c>
      <c r="E116" s="54"/>
      <c r="F116" s="55">
        <f t="shared" si="2"/>
        <v>0</v>
      </c>
    </row>
    <row r="117" spans="1:6" x14ac:dyDescent="0.35">
      <c r="A117" s="99">
        <v>5</v>
      </c>
      <c r="B117" s="12" t="s">
        <v>192</v>
      </c>
      <c r="C117" s="100" t="s">
        <v>9</v>
      </c>
      <c r="D117" s="100">
        <v>2</v>
      </c>
      <c r="E117" s="52"/>
      <c r="F117" s="53">
        <f t="shared" si="2"/>
        <v>0</v>
      </c>
    </row>
    <row r="118" spans="1:6" ht="28" x14ac:dyDescent="0.35">
      <c r="A118" s="99">
        <v>6</v>
      </c>
      <c r="B118" s="12" t="s">
        <v>193</v>
      </c>
      <c r="C118" s="100" t="s">
        <v>9</v>
      </c>
      <c r="D118" s="100">
        <v>3</v>
      </c>
      <c r="E118" s="52"/>
      <c r="F118" s="53">
        <f>D118*E118</f>
        <v>0</v>
      </c>
    </row>
    <row r="119" spans="1:6" ht="15" thickBot="1" x14ac:dyDescent="0.4">
      <c r="A119" s="102" t="s">
        <v>117</v>
      </c>
      <c r="B119" s="249" t="s">
        <v>165</v>
      </c>
      <c r="C119" s="250"/>
      <c r="D119" s="250"/>
      <c r="E119" s="251"/>
      <c r="F119" s="57">
        <f>SUM(F107:F118)</f>
        <v>0</v>
      </c>
    </row>
    <row r="120" spans="1:6" ht="15" thickBot="1" x14ac:dyDescent="0.4">
      <c r="A120" s="56"/>
      <c r="B120" s="107"/>
      <c r="C120" s="108"/>
      <c r="D120" s="108"/>
      <c r="E120" s="109"/>
      <c r="F120" s="110"/>
    </row>
    <row r="121" spans="1:6" ht="15" thickBot="1" x14ac:dyDescent="0.4">
      <c r="A121" s="71" t="s">
        <v>149</v>
      </c>
      <c r="B121" s="252" t="s">
        <v>194</v>
      </c>
      <c r="C121" s="253"/>
      <c r="D121" s="253"/>
      <c r="E121" s="253"/>
      <c r="F121" s="254"/>
    </row>
    <row r="122" spans="1:6" ht="15" thickBot="1" x14ac:dyDescent="0.4">
      <c r="A122" s="111">
        <v>1.1000000000000001</v>
      </c>
      <c r="B122" s="112" t="s">
        <v>195</v>
      </c>
      <c r="C122" s="113" t="s">
        <v>96</v>
      </c>
      <c r="D122" s="113">
        <v>100</v>
      </c>
      <c r="E122" s="114"/>
      <c r="F122" s="115">
        <f>E122*D122</f>
        <v>0</v>
      </c>
    </row>
    <row r="123" spans="1:6" ht="15" thickBot="1" x14ac:dyDescent="0.4">
      <c r="A123" s="56" t="s">
        <v>149</v>
      </c>
      <c r="B123" s="255" t="s">
        <v>196</v>
      </c>
      <c r="C123" s="256"/>
      <c r="D123" s="256"/>
      <c r="E123" s="257"/>
      <c r="F123" s="62">
        <f>SUM(F122:F122)</f>
        <v>0</v>
      </c>
    </row>
    <row r="124" spans="1:6" ht="15" thickBot="1" x14ac:dyDescent="0.4">
      <c r="A124" s="85"/>
      <c r="B124" s="43"/>
      <c r="C124" s="69"/>
      <c r="D124" s="69"/>
      <c r="E124" s="70"/>
      <c r="F124" s="86"/>
    </row>
    <row r="125" spans="1:6" ht="15" thickBot="1" x14ac:dyDescent="0.4">
      <c r="A125" s="193">
        <v>3</v>
      </c>
      <c r="B125" s="258" t="s">
        <v>197</v>
      </c>
      <c r="C125" s="259"/>
      <c r="D125" s="259"/>
      <c r="E125" s="260"/>
      <c r="F125" s="194">
        <f>SUM(F123+F103+F119)</f>
        <v>0</v>
      </c>
    </row>
    <row r="126" spans="1:6" ht="15" thickBot="1" x14ac:dyDescent="0.4">
      <c r="A126" s="58"/>
      <c r="B126" s="59"/>
      <c r="C126" s="59"/>
      <c r="D126" s="59"/>
      <c r="E126" s="60"/>
      <c r="F126" s="60"/>
    </row>
    <row r="127" spans="1:6" ht="16" thickBot="1" x14ac:dyDescent="0.4">
      <c r="A127" s="241" t="s">
        <v>198</v>
      </c>
      <c r="B127" s="242"/>
      <c r="C127" s="63"/>
      <c r="D127" s="63"/>
      <c r="E127" s="64"/>
      <c r="F127" s="64"/>
    </row>
    <row r="128" spans="1:6" ht="15" thickBot="1" x14ac:dyDescent="0.4">
      <c r="A128" s="45" t="s">
        <v>104</v>
      </c>
      <c r="B128" s="46" t="s">
        <v>105</v>
      </c>
      <c r="C128" s="46" t="s">
        <v>106</v>
      </c>
      <c r="D128" s="46" t="s">
        <v>107</v>
      </c>
      <c r="E128" s="47" t="s">
        <v>108</v>
      </c>
      <c r="F128" s="48" t="s">
        <v>109</v>
      </c>
    </row>
    <row r="129" spans="1:6" x14ac:dyDescent="0.35">
      <c r="A129" s="98" t="s">
        <v>110</v>
      </c>
      <c r="B129" s="243" t="s">
        <v>199</v>
      </c>
      <c r="C129" s="244"/>
      <c r="D129" s="244"/>
      <c r="E129" s="244"/>
      <c r="F129" s="245"/>
    </row>
    <row r="130" spans="1:6" ht="28" x14ac:dyDescent="0.35">
      <c r="A130" s="99">
        <v>1</v>
      </c>
      <c r="B130" s="29" t="s">
        <v>200</v>
      </c>
      <c r="C130" s="100" t="s">
        <v>9</v>
      </c>
      <c r="D130" s="100">
        <v>2</v>
      </c>
      <c r="E130" s="52"/>
      <c r="F130" s="53">
        <f>D130*E130</f>
        <v>0</v>
      </c>
    </row>
    <row r="131" spans="1:6" ht="28" x14ac:dyDescent="0.35">
      <c r="A131" s="99">
        <v>2</v>
      </c>
      <c r="B131" s="29" t="s">
        <v>201</v>
      </c>
      <c r="C131" s="100" t="s">
        <v>9</v>
      </c>
      <c r="D131" s="100">
        <v>2</v>
      </c>
      <c r="E131" s="52"/>
      <c r="F131" s="53">
        <f>D131*E131</f>
        <v>0</v>
      </c>
    </row>
    <row r="132" spans="1:6" ht="28" x14ac:dyDescent="0.35">
      <c r="A132" s="99">
        <v>4</v>
      </c>
      <c r="B132" s="29" t="s">
        <v>202</v>
      </c>
      <c r="C132" s="100" t="s">
        <v>9</v>
      </c>
      <c r="D132" s="100">
        <v>2</v>
      </c>
      <c r="E132" s="52"/>
      <c r="F132" s="53">
        <f>D132*E132</f>
        <v>0</v>
      </c>
    </row>
    <row r="133" spans="1:6" ht="15" thickBot="1" x14ac:dyDescent="0.4">
      <c r="A133" s="195">
        <v>4</v>
      </c>
      <c r="B133" s="246" t="s">
        <v>203</v>
      </c>
      <c r="C133" s="247"/>
      <c r="D133" s="247"/>
      <c r="E133" s="248"/>
      <c r="F133" s="196">
        <f>SUM(F130:F132)</f>
        <v>0</v>
      </c>
    </row>
    <row r="139" spans="1:6" x14ac:dyDescent="0.35">
      <c r="A139" s="202"/>
      <c r="B139" s="202" t="s">
        <v>312</v>
      </c>
      <c r="C139" s="202"/>
      <c r="D139" s="202"/>
      <c r="E139" s="202"/>
      <c r="F139" s="202"/>
    </row>
    <row r="140" spans="1:6" x14ac:dyDescent="0.35">
      <c r="A140" s="204">
        <v>1</v>
      </c>
      <c r="B140" s="202" t="s">
        <v>315</v>
      </c>
      <c r="C140" s="202"/>
      <c r="D140" s="202"/>
      <c r="E140" s="202"/>
      <c r="F140" s="203">
        <f>F18</f>
        <v>0</v>
      </c>
    </row>
    <row r="141" spans="1:6" x14ac:dyDescent="0.35">
      <c r="A141" s="204">
        <v>2</v>
      </c>
      <c r="B141" s="202" t="s">
        <v>316</v>
      </c>
      <c r="C141" s="202"/>
      <c r="D141" s="202"/>
      <c r="E141" s="202"/>
      <c r="F141" s="203">
        <f>F53</f>
        <v>0</v>
      </c>
    </row>
    <row r="142" spans="1:6" x14ac:dyDescent="0.35">
      <c r="A142" s="204">
        <v>3</v>
      </c>
      <c r="B142" s="202" t="s">
        <v>166</v>
      </c>
      <c r="C142" s="202"/>
      <c r="D142" s="202"/>
      <c r="E142" s="202"/>
      <c r="F142" s="203">
        <f>F71</f>
        <v>0</v>
      </c>
    </row>
    <row r="143" spans="1:6" x14ac:dyDescent="0.35">
      <c r="A143" s="204">
        <v>4</v>
      </c>
      <c r="B143" s="202" t="s">
        <v>185</v>
      </c>
      <c r="C143" s="202"/>
      <c r="D143" s="202"/>
      <c r="E143" s="202"/>
      <c r="F143" s="203">
        <f>F92</f>
        <v>0</v>
      </c>
    </row>
    <row r="144" spans="1:6" x14ac:dyDescent="0.35">
      <c r="A144" s="204">
        <v>5</v>
      </c>
      <c r="B144" s="202" t="s">
        <v>197</v>
      </c>
      <c r="C144" s="202"/>
      <c r="D144" s="202"/>
      <c r="E144" s="202"/>
      <c r="F144" s="203">
        <f>F125</f>
        <v>0</v>
      </c>
    </row>
    <row r="145" spans="1:6" x14ac:dyDescent="0.35">
      <c r="A145" s="204">
        <v>6</v>
      </c>
      <c r="B145" s="202" t="s">
        <v>317</v>
      </c>
      <c r="C145" s="202"/>
      <c r="D145" s="202"/>
      <c r="E145" s="202"/>
      <c r="F145" s="203">
        <f>F133</f>
        <v>0</v>
      </c>
    </row>
    <row r="146" spans="1:6" x14ac:dyDescent="0.35">
      <c r="A146" s="204"/>
      <c r="B146" s="202"/>
      <c r="C146" s="202"/>
      <c r="D146" s="202"/>
      <c r="E146" s="202"/>
      <c r="F146" s="203"/>
    </row>
    <row r="147" spans="1:6" x14ac:dyDescent="0.35">
      <c r="A147" s="202"/>
      <c r="B147" s="204" t="s">
        <v>318</v>
      </c>
      <c r="C147" s="202"/>
      <c r="D147" s="202"/>
      <c r="E147" s="202"/>
      <c r="F147" s="205">
        <f>SUM(F140:F146)</f>
        <v>0</v>
      </c>
    </row>
  </sheetData>
  <mergeCells count="37">
    <mergeCell ref="B16:E16"/>
    <mergeCell ref="A3:B3"/>
    <mergeCell ref="A4:B4"/>
    <mergeCell ref="B6:F6"/>
    <mergeCell ref="B10:E10"/>
    <mergeCell ref="B12:F12"/>
    <mergeCell ref="A57:B57"/>
    <mergeCell ref="B18:E18"/>
    <mergeCell ref="A20:B20"/>
    <mergeCell ref="B22:F22"/>
    <mergeCell ref="B25:E25"/>
    <mergeCell ref="B27:F27"/>
    <mergeCell ref="B46:E46"/>
    <mergeCell ref="B48:F48"/>
    <mergeCell ref="B51:E51"/>
    <mergeCell ref="B53:E53"/>
    <mergeCell ref="A56:B56"/>
    <mergeCell ref="B99:F99"/>
    <mergeCell ref="B59:F59"/>
    <mergeCell ref="B63:E63"/>
    <mergeCell ref="B66:F66"/>
    <mergeCell ref="B69:E69"/>
    <mergeCell ref="B71:E71"/>
    <mergeCell ref="A73:B73"/>
    <mergeCell ref="B75:F75"/>
    <mergeCell ref="B92:E92"/>
    <mergeCell ref="A96:B96"/>
    <mergeCell ref="A97:B97"/>
    <mergeCell ref="A127:B127"/>
    <mergeCell ref="B129:F129"/>
    <mergeCell ref="B133:E133"/>
    <mergeCell ref="B103:E103"/>
    <mergeCell ref="B105:F105"/>
    <mergeCell ref="B119:E119"/>
    <mergeCell ref="B121:F121"/>
    <mergeCell ref="B123:E123"/>
    <mergeCell ref="B125:E125"/>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9CC50-5B2C-40F5-B0CC-FB519E3333A4}">
  <dimension ref="A2:F67"/>
  <sheetViews>
    <sheetView topLeftCell="A47" workbookViewId="0">
      <selection activeCell="A61" sqref="A61:XFD67"/>
    </sheetView>
  </sheetViews>
  <sheetFormatPr defaultColWidth="8.81640625" defaultRowHeight="14.5" x14ac:dyDescent="0.35"/>
  <cols>
    <col min="1" max="1" width="8.81640625" style="5"/>
    <col min="2" max="2" width="63" style="5" customWidth="1"/>
    <col min="3" max="16384" width="8.81640625" style="5"/>
  </cols>
  <sheetData>
    <row r="2" spans="1:6" x14ac:dyDescent="0.35">
      <c r="A2" s="116" t="s">
        <v>104</v>
      </c>
      <c r="B2" s="117" t="s">
        <v>204</v>
      </c>
      <c r="C2" s="118" t="s">
        <v>4</v>
      </c>
      <c r="D2" s="119" t="s">
        <v>205</v>
      </c>
      <c r="E2" s="120" t="s">
        <v>206</v>
      </c>
      <c r="F2" s="19" t="s">
        <v>46</v>
      </c>
    </row>
    <row r="3" spans="1:6" x14ac:dyDescent="0.35">
      <c r="A3" s="121"/>
      <c r="B3" s="121"/>
      <c r="C3" s="121"/>
      <c r="D3" s="122"/>
      <c r="E3" s="123"/>
      <c r="F3" s="123"/>
    </row>
    <row r="4" spans="1:6" x14ac:dyDescent="0.35">
      <c r="A4" s="124" t="s">
        <v>110</v>
      </c>
      <c r="B4" s="276" t="s">
        <v>207</v>
      </c>
      <c r="C4" s="277"/>
      <c r="D4" s="277"/>
      <c r="E4" s="277"/>
      <c r="F4" s="278"/>
    </row>
    <row r="5" spans="1:6" ht="28" x14ac:dyDescent="0.35">
      <c r="A5" s="279" t="s">
        <v>208</v>
      </c>
      <c r="B5" s="125" t="s">
        <v>209</v>
      </c>
      <c r="C5" s="281"/>
      <c r="D5" s="282"/>
      <c r="E5" s="282"/>
      <c r="F5" s="126"/>
    </row>
    <row r="6" spans="1:6" ht="42" x14ac:dyDescent="0.35">
      <c r="A6" s="280"/>
      <c r="B6" s="12" t="s">
        <v>210</v>
      </c>
      <c r="C6" s="13" t="s">
        <v>9</v>
      </c>
      <c r="D6" s="127">
        <v>1</v>
      </c>
      <c r="E6" s="2"/>
      <c r="F6" s="128">
        <f>E6*D6</f>
        <v>0</v>
      </c>
    </row>
    <row r="7" spans="1:6" x14ac:dyDescent="0.35">
      <c r="A7" s="280"/>
      <c r="B7" s="12" t="s">
        <v>211</v>
      </c>
      <c r="C7" s="13" t="s">
        <v>9</v>
      </c>
      <c r="D7" s="14">
        <v>1</v>
      </c>
      <c r="E7" s="2"/>
      <c r="F7" s="128">
        <f t="shared" ref="F7:F12" si="0">E7*D7</f>
        <v>0</v>
      </c>
    </row>
    <row r="8" spans="1:6" x14ac:dyDescent="0.35">
      <c r="A8" s="280"/>
      <c r="B8" s="12" t="s">
        <v>212</v>
      </c>
      <c r="C8" s="13" t="s">
        <v>9</v>
      </c>
      <c r="D8" s="14">
        <v>1</v>
      </c>
      <c r="E8" s="2"/>
      <c r="F8" s="128">
        <f t="shared" si="0"/>
        <v>0</v>
      </c>
    </row>
    <row r="9" spans="1:6" x14ac:dyDescent="0.35">
      <c r="A9" s="280"/>
      <c r="B9" s="12" t="s">
        <v>213</v>
      </c>
      <c r="C9" s="13" t="s">
        <v>9</v>
      </c>
      <c r="D9" s="14">
        <v>1</v>
      </c>
      <c r="E9" s="2"/>
      <c r="F9" s="128">
        <f t="shared" si="0"/>
        <v>0</v>
      </c>
    </row>
    <row r="10" spans="1:6" x14ac:dyDescent="0.35">
      <c r="A10" s="280"/>
      <c r="B10" s="12" t="s">
        <v>214</v>
      </c>
      <c r="C10" s="13" t="s">
        <v>9</v>
      </c>
      <c r="D10" s="14">
        <v>1</v>
      </c>
      <c r="E10" s="2"/>
      <c r="F10" s="128">
        <f t="shared" si="0"/>
        <v>0</v>
      </c>
    </row>
    <row r="11" spans="1:6" x14ac:dyDescent="0.35">
      <c r="A11" s="280"/>
      <c r="B11" s="129" t="s">
        <v>215</v>
      </c>
      <c r="C11" s="13" t="s">
        <v>216</v>
      </c>
      <c r="D11" s="14">
        <v>1</v>
      </c>
      <c r="E11" s="2"/>
      <c r="F11" s="128">
        <f t="shared" si="0"/>
        <v>0</v>
      </c>
    </row>
    <row r="12" spans="1:6" ht="28.5" thickBot="1" x14ac:dyDescent="0.4">
      <c r="A12" s="280"/>
      <c r="B12" s="12" t="s">
        <v>217</v>
      </c>
      <c r="C12" s="26" t="s">
        <v>218</v>
      </c>
      <c r="D12" s="14">
        <v>1</v>
      </c>
      <c r="E12" s="2"/>
      <c r="F12" s="128">
        <f t="shared" si="0"/>
        <v>0</v>
      </c>
    </row>
    <row r="13" spans="1:6" ht="15" thickBot="1" x14ac:dyDescent="0.4">
      <c r="A13" s="280"/>
      <c r="B13" s="283" t="s">
        <v>46</v>
      </c>
      <c r="C13" s="284"/>
      <c r="D13" s="284"/>
      <c r="E13" s="285"/>
      <c r="F13" s="199">
        <f>SUM(F6:F12)</f>
        <v>0</v>
      </c>
    </row>
    <row r="14" spans="1:6" ht="28" x14ac:dyDescent="0.35">
      <c r="A14" s="280"/>
      <c r="B14" s="130" t="s">
        <v>219</v>
      </c>
      <c r="C14" s="13" t="s">
        <v>9</v>
      </c>
      <c r="D14" s="127">
        <v>1</v>
      </c>
      <c r="E14" s="2"/>
      <c r="F14" s="131">
        <f>E14*D14</f>
        <v>0</v>
      </c>
    </row>
    <row r="15" spans="1:6" x14ac:dyDescent="0.35">
      <c r="A15" s="280"/>
      <c r="B15" s="29" t="s">
        <v>220</v>
      </c>
      <c r="C15" s="13" t="s">
        <v>9</v>
      </c>
      <c r="D15" s="14">
        <v>1</v>
      </c>
      <c r="E15" s="2"/>
      <c r="F15" s="128">
        <f t="shared" ref="F15:F20" si="1">E15*D15</f>
        <v>0</v>
      </c>
    </row>
    <row r="16" spans="1:6" x14ac:dyDescent="0.35">
      <c r="A16" s="280"/>
      <c r="B16" s="29" t="s">
        <v>221</v>
      </c>
      <c r="C16" s="13" t="s">
        <v>9</v>
      </c>
      <c r="D16" s="14">
        <v>15</v>
      </c>
      <c r="E16" s="2"/>
      <c r="F16" s="128">
        <f t="shared" si="1"/>
        <v>0</v>
      </c>
    </row>
    <row r="17" spans="1:6" x14ac:dyDescent="0.35">
      <c r="A17" s="280"/>
      <c r="B17" s="29" t="s">
        <v>213</v>
      </c>
      <c r="C17" s="13" t="s">
        <v>9</v>
      </c>
      <c r="D17" s="14">
        <v>22</v>
      </c>
      <c r="E17" s="2"/>
      <c r="F17" s="128">
        <f t="shared" si="1"/>
        <v>0</v>
      </c>
    </row>
    <row r="18" spans="1:6" x14ac:dyDescent="0.35">
      <c r="A18" s="280"/>
      <c r="B18" s="29" t="s">
        <v>222</v>
      </c>
      <c r="C18" s="13" t="s">
        <v>9</v>
      </c>
      <c r="D18" s="14">
        <v>12</v>
      </c>
      <c r="E18" s="2"/>
      <c r="F18" s="128">
        <f t="shared" si="1"/>
        <v>0</v>
      </c>
    </row>
    <row r="19" spans="1:6" x14ac:dyDescent="0.35">
      <c r="A19" s="280"/>
      <c r="B19" s="29" t="s">
        <v>223</v>
      </c>
      <c r="C19" s="13" t="s">
        <v>9</v>
      </c>
      <c r="D19" s="14">
        <v>1</v>
      </c>
      <c r="E19" s="2"/>
      <c r="F19" s="128">
        <f t="shared" si="1"/>
        <v>0</v>
      </c>
    </row>
    <row r="20" spans="1:6" ht="15" thickBot="1" x14ac:dyDescent="0.4">
      <c r="A20" s="280"/>
      <c r="B20" s="29" t="s">
        <v>217</v>
      </c>
      <c r="C20" s="13" t="s">
        <v>9</v>
      </c>
      <c r="D20" s="14">
        <v>1</v>
      </c>
      <c r="E20" s="2"/>
      <c r="F20" s="132">
        <f t="shared" si="1"/>
        <v>0</v>
      </c>
    </row>
    <row r="21" spans="1:6" ht="15" thickBot="1" x14ac:dyDescent="0.4">
      <c r="A21" s="280"/>
      <c r="B21" s="283" t="s">
        <v>46</v>
      </c>
      <c r="C21" s="284"/>
      <c r="D21" s="284"/>
      <c r="E21" s="285"/>
      <c r="F21" s="198">
        <f>SUM(F14:F20)</f>
        <v>0</v>
      </c>
    </row>
    <row r="22" spans="1:6" s="201" customFormat="1" x14ac:dyDescent="0.35">
      <c r="A22" s="182"/>
      <c r="B22" s="286" t="s">
        <v>319</v>
      </c>
      <c r="C22" s="287"/>
      <c r="D22" s="287"/>
      <c r="E22" s="287"/>
      <c r="F22" s="206">
        <f>F13+F21</f>
        <v>0</v>
      </c>
    </row>
    <row r="23" spans="1:6" x14ac:dyDescent="0.35">
      <c r="A23" s="133" t="s">
        <v>117</v>
      </c>
      <c r="B23" s="273" t="s">
        <v>224</v>
      </c>
      <c r="C23" s="274"/>
      <c r="D23" s="274"/>
      <c r="E23" s="274"/>
      <c r="F23" s="275"/>
    </row>
    <row r="24" spans="1:6" ht="28" x14ac:dyDescent="0.35">
      <c r="A24" s="267" t="s">
        <v>224</v>
      </c>
      <c r="B24" s="134" t="s">
        <v>225</v>
      </c>
      <c r="C24" s="135" t="s">
        <v>96</v>
      </c>
      <c r="D24" s="127">
        <v>50</v>
      </c>
      <c r="E24" s="2"/>
      <c r="F24" s="128">
        <f>E24*D24</f>
        <v>0</v>
      </c>
    </row>
    <row r="25" spans="1:6" x14ac:dyDescent="0.35">
      <c r="A25" s="268"/>
      <c r="B25" s="136" t="s">
        <v>226</v>
      </c>
      <c r="C25" s="135" t="s">
        <v>96</v>
      </c>
      <c r="D25" s="14">
        <v>30</v>
      </c>
      <c r="E25" s="2"/>
      <c r="F25" s="137">
        <f t="shared" ref="F25:F32" si="2">E25*D25</f>
        <v>0</v>
      </c>
    </row>
    <row r="26" spans="1:6" x14ac:dyDescent="0.35">
      <c r="A26" s="268"/>
      <c r="B26" s="136" t="s">
        <v>227</v>
      </c>
      <c r="C26" s="135" t="s">
        <v>96</v>
      </c>
      <c r="D26" s="127">
        <v>150</v>
      </c>
      <c r="E26" s="2"/>
      <c r="F26" s="137">
        <f t="shared" si="2"/>
        <v>0</v>
      </c>
    </row>
    <row r="27" spans="1:6" x14ac:dyDescent="0.35">
      <c r="A27" s="268"/>
      <c r="B27" s="138" t="s">
        <v>228</v>
      </c>
      <c r="C27" s="135" t="s">
        <v>96</v>
      </c>
      <c r="D27" s="127">
        <v>600</v>
      </c>
      <c r="E27" s="2"/>
      <c r="F27" s="137">
        <f t="shared" si="2"/>
        <v>0</v>
      </c>
    </row>
    <row r="28" spans="1:6" x14ac:dyDescent="0.35">
      <c r="A28" s="268"/>
      <c r="B28" s="136" t="s">
        <v>229</v>
      </c>
      <c r="C28" s="135" t="s">
        <v>96</v>
      </c>
      <c r="D28" s="127">
        <v>400</v>
      </c>
      <c r="E28" s="2"/>
      <c r="F28" s="137">
        <f t="shared" si="2"/>
        <v>0</v>
      </c>
    </row>
    <row r="29" spans="1:6" x14ac:dyDescent="0.35">
      <c r="A29" s="268"/>
      <c r="B29" s="136" t="s">
        <v>230</v>
      </c>
      <c r="C29" s="26" t="s">
        <v>96</v>
      </c>
      <c r="D29" s="127">
        <v>100</v>
      </c>
      <c r="E29" s="2"/>
      <c r="F29" s="137">
        <f t="shared" si="2"/>
        <v>0</v>
      </c>
    </row>
    <row r="30" spans="1:6" x14ac:dyDescent="0.35">
      <c r="A30" s="268"/>
      <c r="B30" s="136" t="s">
        <v>231</v>
      </c>
      <c r="C30" s="26" t="s">
        <v>96</v>
      </c>
      <c r="D30" s="127">
        <v>50</v>
      </c>
      <c r="E30" s="2"/>
      <c r="F30" s="137">
        <f t="shared" si="2"/>
        <v>0</v>
      </c>
    </row>
    <row r="31" spans="1:6" x14ac:dyDescent="0.35">
      <c r="A31" s="268"/>
      <c r="B31" s="136" t="s">
        <v>232</v>
      </c>
      <c r="C31" s="26" t="s">
        <v>96</v>
      </c>
      <c r="D31" s="127">
        <v>100</v>
      </c>
      <c r="E31" s="2"/>
      <c r="F31" s="137">
        <f t="shared" si="2"/>
        <v>0</v>
      </c>
    </row>
    <row r="32" spans="1:6" x14ac:dyDescent="0.35">
      <c r="A32" s="269"/>
      <c r="B32" s="136" t="s">
        <v>233</v>
      </c>
      <c r="C32" s="26" t="s">
        <v>96</v>
      </c>
      <c r="D32" s="127">
        <v>1500</v>
      </c>
      <c r="E32" s="2"/>
      <c r="F32" s="137">
        <f t="shared" si="2"/>
        <v>0</v>
      </c>
    </row>
    <row r="33" spans="1:6" x14ac:dyDescent="0.35">
      <c r="A33" s="139"/>
      <c r="B33" s="140"/>
      <c r="C33" s="141"/>
      <c r="D33" s="142"/>
      <c r="E33" s="143"/>
      <c r="F33" s="128"/>
    </row>
    <row r="34" spans="1:6" x14ac:dyDescent="0.35">
      <c r="A34" s="270" t="s">
        <v>234</v>
      </c>
      <c r="B34" s="271"/>
      <c r="C34" s="271"/>
      <c r="D34" s="271"/>
      <c r="E34" s="272"/>
      <c r="F34" s="197">
        <f>SUM(F24:F33)</f>
        <v>0</v>
      </c>
    </row>
    <row r="35" spans="1:6" x14ac:dyDescent="0.35">
      <c r="A35" s="144"/>
      <c r="B35" s="145"/>
      <c r="C35" s="144"/>
      <c r="D35" s="144"/>
      <c r="E35" s="146"/>
      <c r="F35" s="147"/>
    </row>
    <row r="36" spans="1:6" x14ac:dyDescent="0.35">
      <c r="A36" s="9" t="s">
        <v>149</v>
      </c>
      <c r="B36" s="273" t="s">
        <v>235</v>
      </c>
      <c r="C36" s="274"/>
      <c r="D36" s="274"/>
      <c r="E36" s="274"/>
      <c r="F36" s="275"/>
    </row>
    <row r="37" spans="1:6" x14ac:dyDescent="0.35">
      <c r="A37" s="268"/>
      <c r="B37" s="148" t="s">
        <v>236</v>
      </c>
      <c r="C37" s="149" t="s">
        <v>9</v>
      </c>
      <c r="D37" s="150">
        <v>12</v>
      </c>
      <c r="E37" s="3"/>
      <c r="F37" s="137">
        <f t="shared" ref="F37:F45" si="3">E37*D37</f>
        <v>0</v>
      </c>
    </row>
    <row r="38" spans="1:6" x14ac:dyDescent="0.35">
      <c r="A38" s="268"/>
      <c r="B38" s="148" t="s">
        <v>237</v>
      </c>
      <c r="C38" s="149" t="s">
        <v>9</v>
      </c>
      <c r="D38" s="150">
        <v>14</v>
      </c>
      <c r="E38" s="3"/>
      <c r="F38" s="137">
        <f t="shared" si="3"/>
        <v>0</v>
      </c>
    </row>
    <row r="39" spans="1:6" x14ac:dyDescent="0.35">
      <c r="A39" s="268"/>
      <c r="B39" s="148" t="s">
        <v>238</v>
      </c>
      <c r="C39" s="149" t="s">
        <v>9</v>
      </c>
      <c r="D39" s="150">
        <v>4</v>
      </c>
      <c r="E39" s="3"/>
      <c r="F39" s="137">
        <f t="shared" si="3"/>
        <v>0</v>
      </c>
    </row>
    <row r="40" spans="1:6" x14ac:dyDescent="0.35">
      <c r="A40" s="268"/>
      <c r="B40" s="148" t="s">
        <v>239</v>
      </c>
      <c r="C40" s="149" t="s">
        <v>9</v>
      </c>
      <c r="D40" s="150">
        <v>4</v>
      </c>
      <c r="E40" s="3"/>
      <c r="F40" s="137">
        <f t="shared" si="3"/>
        <v>0</v>
      </c>
    </row>
    <row r="41" spans="1:6" x14ac:dyDescent="0.35">
      <c r="A41" s="268"/>
      <c r="B41" s="151" t="s">
        <v>240</v>
      </c>
      <c r="C41" s="13" t="s">
        <v>9</v>
      </c>
      <c r="D41" s="14">
        <v>6</v>
      </c>
      <c r="E41" s="3"/>
      <c r="F41" s="137">
        <f t="shared" si="3"/>
        <v>0</v>
      </c>
    </row>
    <row r="42" spans="1:6" x14ac:dyDescent="0.35">
      <c r="A42" s="268"/>
      <c r="B42" s="151" t="s">
        <v>241</v>
      </c>
      <c r="C42" s="13" t="s">
        <v>9</v>
      </c>
      <c r="D42" s="14">
        <v>2</v>
      </c>
      <c r="E42" s="3"/>
      <c r="F42" s="137">
        <f t="shared" si="3"/>
        <v>0</v>
      </c>
    </row>
    <row r="43" spans="1:6" ht="28.5" x14ac:dyDescent="0.35">
      <c r="A43" s="268"/>
      <c r="B43" s="151" t="s">
        <v>242</v>
      </c>
      <c r="C43" s="13" t="s">
        <v>9</v>
      </c>
      <c r="D43" s="14">
        <v>2</v>
      </c>
      <c r="E43" s="3"/>
      <c r="F43" s="137">
        <f t="shared" si="3"/>
        <v>0</v>
      </c>
    </row>
    <row r="44" spans="1:6" ht="28.5" x14ac:dyDescent="0.35">
      <c r="A44" s="268"/>
      <c r="B44" s="151" t="s">
        <v>243</v>
      </c>
      <c r="C44" s="13" t="s">
        <v>9</v>
      </c>
      <c r="D44" s="14">
        <v>30</v>
      </c>
      <c r="E44" s="2"/>
      <c r="F44" s="128">
        <f t="shared" si="3"/>
        <v>0</v>
      </c>
    </row>
    <row r="45" spans="1:6" ht="28.5" x14ac:dyDescent="0.35">
      <c r="A45" s="269"/>
      <c r="B45" s="151" t="s">
        <v>244</v>
      </c>
      <c r="C45" s="13" t="s">
        <v>9</v>
      </c>
      <c r="D45" s="14">
        <v>8</v>
      </c>
      <c r="E45" s="3"/>
      <c r="F45" s="137">
        <f t="shared" si="3"/>
        <v>0</v>
      </c>
    </row>
    <row r="46" spans="1:6" x14ac:dyDescent="0.35">
      <c r="A46" s="139"/>
      <c r="B46" s="140"/>
      <c r="C46" s="141"/>
      <c r="D46" s="142"/>
      <c r="E46" s="143"/>
      <c r="F46" s="128"/>
    </row>
    <row r="47" spans="1:6" x14ac:dyDescent="0.35">
      <c r="A47" s="270" t="s">
        <v>234</v>
      </c>
      <c r="B47" s="271"/>
      <c r="C47" s="271"/>
      <c r="D47" s="271"/>
      <c r="E47" s="272"/>
      <c r="F47" s="197">
        <f>SUM(F37:F46)</f>
        <v>0</v>
      </c>
    </row>
    <row r="48" spans="1:6" x14ac:dyDescent="0.35">
      <c r="A48" s="144"/>
      <c r="B48" s="145"/>
      <c r="C48" s="144"/>
      <c r="D48" s="144"/>
      <c r="E48" s="146"/>
      <c r="F48" s="147"/>
    </row>
    <row r="49" spans="1:6" x14ac:dyDescent="0.35">
      <c r="A49" s="9" t="s">
        <v>164</v>
      </c>
      <c r="B49" s="273" t="s">
        <v>245</v>
      </c>
      <c r="C49" s="274"/>
      <c r="D49" s="274"/>
      <c r="E49" s="274"/>
      <c r="F49" s="275"/>
    </row>
    <row r="50" spans="1:6" ht="28" x14ac:dyDescent="0.35">
      <c r="A50" s="267" t="s">
        <v>246</v>
      </c>
      <c r="B50" s="12" t="s">
        <v>247</v>
      </c>
      <c r="C50" s="13" t="s">
        <v>99</v>
      </c>
      <c r="D50" s="14">
        <v>90</v>
      </c>
      <c r="E50" s="2"/>
      <c r="F50" s="128">
        <f>E50*D50</f>
        <v>0</v>
      </c>
    </row>
    <row r="51" spans="1:6" ht="28" x14ac:dyDescent="0.35">
      <c r="A51" s="268"/>
      <c r="B51" s="12" t="s">
        <v>248</v>
      </c>
      <c r="C51" s="13" t="s">
        <v>9</v>
      </c>
      <c r="D51" s="14">
        <v>4</v>
      </c>
      <c r="E51" s="2"/>
      <c r="F51" s="137">
        <f t="shared" ref="F51:F56" si="4">E51*D51</f>
        <v>0</v>
      </c>
    </row>
    <row r="52" spans="1:6" ht="28" x14ac:dyDescent="0.35">
      <c r="A52" s="268"/>
      <c r="B52" s="12" t="s">
        <v>249</v>
      </c>
      <c r="C52" s="13" t="s">
        <v>99</v>
      </c>
      <c r="D52" s="14">
        <v>200</v>
      </c>
      <c r="E52" s="2"/>
      <c r="F52" s="137">
        <f t="shared" si="4"/>
        <v>0</v>
      </c>
    </row>
    <row r="53" spans="1:6" ht="28" x14ac:dyDescent="0.35">
      <c r="A53" s="268"/>
      <c r="B53" s="12" t="s">
        <v>250</v>
      </c>
      <c r="C53" s="13" t="s">
        <v>9</v>
      </c>
      <c r="D53" s="14">
        <v>50</v>
      </c>
      <c r="E53" s="2"/>
      <c r="F53" s="137">
        <f t="shared" si="4"/>
        <v>0</v>
      </c>
    </row>
    <row r="54" spans="1:6" x14ac:dyDescent="0.35">
      <c r="A54" s="268"/>
      <c r="B54" s="12" t="s">
        <v>251</v>
      </c>
      <c r="C54" s="13" t="s">
        <v>9</v>
      </c>
      <c r="D54" s="14">
        <v>30</v>
      </c>
      <c r="E54" s="2"/>
      <c r="F54" s="137">
        <f t="shared" si="4"/>
        <v>0</v>
      </c>
    </row>
    <row r="55" spans="1:6" ht="28" x14ac:dyDescent="0.35">
      <c r="A55" s="268"/>
      <c r="B55" s="12" t="s">
        <v>252</v>
      </c>
      <c r="C55" s="135" t="s">
        <v>96</v>
      </c>
      <c r="D55" s="14">
        <v>10</v>
      </c>
      <c r="E55" s="2"/>
      <c r="F55" s="137">
        <f t="shared" si="4"/>
        <v>0</v>
      </c>
    </row>
    <row r="56" spans="1:6" ht="28" x14ac:dyDescent="0.35">
      <c r="A56" s="269"/>
      <c r="B56" s="12" t="s">
        <v>253</v>
      </c>
      <c r="C56" s="26" t="s">
        <v>96</v>
      </c>
      <c r="D56" s="14">
        <v>10</v>
      </c>
      <c r="E56" s="2"/>
      <c r="F56" s="137">
        <f t="shared" si="4"/>
        <v>0</v>
      </c>
    </row>
    <row r="57" spans="1:6" x14ac:dyDescent="0.35">
      <c r="A57" s="139"/>
      <c r="B57" s="140"/>
      <c r="C57" s="141"/>
      <c r="D57" s="142"/>
      <c r="E57" s="143"/>
      <c r="F57" s="128"/>
    </row>
    <row r="58" spans="1:6" x14ac:dyDescent="0.35">
      <c r="A58" s="270" t="s">
        <v>234</v>
      </c>
      <c r="B58" s="271"/>
      <c r="C58" s="271"/>
      <c r="D58" s="271"/>
      <c r="E58" s="272"/>
      <c r="F58" s="197">
        <f>SUM(F50:F57)</f>
        <v>0</v>
      </c>
    </row>
    <row r="61" spans="1:6" x14ac:dyDescent="0.35">
      <c r="A61" s="202"/>
      <c r="B61" s="202" t="s">
        <v>312</v>
      </c>
      <c r="C61" s="202"/>
      <c r="D61" s="202"/>
      <c r="E61" s="202"/>
      <c r="F61" s="202"/>
    </row>
    <row r="62" spans="1:6" x14ac:dyDescent="0.35">
      <c r="A62" s="204">
        <v>1</v>
      </c>
      <c r="B62" s="202" t="s">
        <v>207</v>
      </c>
      <c r="C62" s="202"/>
      <c r="D62" s="202"/>
      <c r="E62" s="202"/>
      <c r="F62" s="203">
        <f>F22</f>
        <v>0</v>
      </c>
    </row>
    <row r="63" spans="1:6" x14ac:dyDescent="0.35">
      <c r="A63" s="204">
        <v>2</v>
      </c>
      <c r="B63" s="202" t="s">
        <v>224</v>
      </c>
      <c r="C63" s="202"/>
      <c r="D63" s="202"/>
      <c r="E63" s="202"/>
      <c r="F63" s="203">
        <f>F34</f>
        <v>0</v>
      </c>
    </row>
    <row r="64" spans="1:6" x14ac:dyDescent="0.35">
      <c r="A64" s="204">
        <v>3</v>
      </c>
      <c r="B64" s="202" t="s">
        <v>235</v>
      </c>
      <c r="C64" s="202"/>
      <c r="D64" s="202"/>
      <c r="E64" s="202"/>
      <c r="F64" s="203">
        <f>F47</f>
        <v>0</v>
      </c>
    </row>
    <row r="65" spans="1:6" x14ac:dyDescent="0.35">
      <c r="A65" s="204">
        <v>4</v>
      </c>
      <c r="B65" s="202" t="s">
        <v>245</v>
      </c>
      <c r="C65" s="202"/>
      <c r="D65" s="202"/>
      <c r="E65" s="202"/>
      <c r="F65" s="203">
        <f>F58</f>
        <v>0</v>
      </c>
    </row>
    <row r="66" spans="1:6" x14ac:dyDescent="0.35">
      <c r="A66" s="204"/>
      <c r="B66" s="202"/>
      <c r="C66" s="202"/>
      <c r="D66" s="202"/>
      <c r="E66" s="202"/>
      <c r="F66" s="203"/>
    </row>
    <row r="67" spans="1:6" x14ac:dyDescent="0.35">
      <c r="A67" s="202"/>
      <c r="B67" s="204" t="s">
        <v>320</v>
      </c>
      <c r="C67" s="202"/>
      <c r="D67" s="202"/>
      <c r="E67" s="202"/>
      <c r="F67" s="205">
        <f>SUM(F62:F66)</f>
        <v>0</v>
      </c>
    </row>
  </sheetData>
  <mergeCells count="15">
    <mergeCell ref="B23:F23"/>
    <mergeCell ref="B4:F4"/>
    <mergeCell ref="A5:A21"/>
    <mergeCell ref="C5:E5"/>
    <mergeCell ref="B13:E13"/>
    <mergeCell ref="B21:E21"/>
    <mergeCell ref="B22:E22"/>
    <mergeCell ref="A50:A56"/>
    <mergeCell ref="A58:E58"/>
    <mergeCell ref="A24:A32"/>
    <mergeCell ref="A34:E34"/>
    <mergeCell ref="B36:F36"/>
    <mergeCell ref="A37:A45"/>
    <mergeCell ref="A47:E47"/>
    <mergeCell ref="B49:F4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CED80-B56A-46DC-B071-9FA593041BD4}">
  <dimension ref="A3:F47"/>
  <sheetViews>
    <sheetView topLeftCell="A24" workbookViewId="0">
      <selection activeCell="B49" sqref="B49"/>
    </sheetView>
  </sheetViews>
  <sheetFormatPr defaultColWidth="8.81640625" defaultRowHeight="14.5" x14ac:dyDescent="0.35"/>
  <cols>
    <col min="1" max="1" width="8.81640625" style="5"/>
    <col min="2" max="2" width="60.453125" style="5" customWidth="1"/>
    <col min="3" max="16384" width="8.81640625" style="5"/>
  </cols>
  <sheetData>
    <row r="3" spans="1:6" s="201" customFormat="1" x14ac:dyDescent="0.35">
      <c r="A3" s="290" t="s">
        <v>254</v>
      </c>
      <c r="B3" s="290" t="s">
        <v>255</v>
      </c>
      <c r="C3" s="290" t="s">
        <v>256</v>
      </c>
      <c r="D3" s="290" t="s">
        <v>107</v>
      </c>
      <c r="E3" s="288" t="s">
        <v>206</v>
      </c>
      <c r="F3" s="288" t="s">
        <v>7</v>
      </c>
    </row>
    <row r="4" spans="1:6" s="201" customFormat="1" x14ac:dyDescent="0.35">
      <c r="A4" s="290"/>
      <c r="B4" s="290"/>
      <c r="C4" s="290"/>
      <c r="D4" s="290"/>
      <c r="E4" s="288"/>
      <c r="F4" s="288"/>
    </row>
    <row r="5" spans="1:6" ht="28" x14ac:dyDescent="0.35">
      <c r="A5" s="291">
        <v>1</v>
      </c>
      <c r="B5" s="152" t="s">
        <v>257</v>
      </c>
      <c r="C5" s="51"/>
      <c r="D5" s="51"/>
      <c r="E5" s="66"/>
      <c r="F5" s="66"/>
    </row>
    <row r="6" spans="1:6" x14ac:dyDescent="0.35">
      <c r="A6" s="291"/>
      <c r="B6" s="13" t="s">
        <v>258</v>
      </c>
      <c r="C6" s="51" t="s">
        <v>9</v>
      </c>
      <c r="D6" s="153">
        <v>2</v>
      </c>
      <c r="E6" s="67"/>
      <c r="F6" s="67">
        <f>D6*E6</f>
        <v>0</v>
      </c>
    </row>
    <row r="7" spans="1:6" x14ac:dyDescent="0.35">
      <c r="A7" s="291"/>
      <c r="B7" s="13" t="s">
        <v>259</v>
      </c>
      <c r="C7" s="51" t="s">
        <v>9</v>
      </c>
      <c r="D7" s="153">
        <v>1</v>
      </c>
      <c r="E7" s="67"/>
      <c r="F7" s="67">
        <f t="shared" ref="F7:F25" si="0">D7*E7</f>
        <v>0</v>
      </c>
    </row>
    <row r="8" spans="1:6" x14ac:dyDescent="0.35">
      <c r="A8" s="291"/>
      <c r="B8" s="13" t="s">
        <v>260</v>
      </c>
      <c r="C8" s="51" t="s">
        <v>9</v>
      </c>
      <c r="D8" s="153">
        <v>2</v>
      </c>
      <c r="E8" s="67"/>
      <c r="F8" s="67">
        <f t="shared" si="0"/>
        <v>0</v>
      </c>
    </row>
    <row r="9" spans="1:6" x14ac:dyDescent="0.35">
      <c r="A9" s="291"/>
      <c r="B9" s="13" t="s">
        <v>261</v>
      </c>
      <c r="C9" s="51" t="s">
        <v>9</v>
      </c>
      <c r="D9" s="154">
        <v>5</v>
      </c>
      <c r="E9" s="67"/>
      <c r="F9" s="67">
        <f t="shared" si="0"/>
        <v>0</v>
      </c>
    </row>
    <row r="10" spans="1:6" x14ac:dyDescent="0.35">
      <c r="A10" s="291"/>
      <c r="B10" s="13" t="s">
        <v>262</v>
      </c>
      <c r="C10" s="51" t="s">
        <v>9</v>
      </c>
      <c r="D10" s="154">
        <v>2</v>
      </c>
      <c r="E10" s="67"/>
      <c r="F10" s="67">
        <f t="shared" si="0"/>
        <v>0</v>
      </c>
    </row>
    <row r="11" spans="1:6" x14ac:dyDescent="0.35">
      <c r="A11" s="155">
        <v>2</v>
      </c>
      <c r="B11" s="76" t="s">
        <v>263</v>
      </c>
      <c r="C11" s="51" t="s">
        <v>9</v>
      </c>
      <c r="D11" s="153">
        <f>SUM(D6:D9)</f>
        <v>10</v>
      </c>
      <c r="E11" s="67"/>
      <c r="F11" s="67">
        <f t="shared" si="0"/>
        <v>0</v>
      </c>
    </row>
    <row r="12" spans="1:6" x14ac:dyDescent="0.35">
      <c r="A12" s="155">
        <v>3</v>
      </c>
      <c r="B12" s="76" t="s">
        <v>264</v>
      </c>
      <c r="C12" s="51" t="s">
        <v>9</v>
      </c>
      <c r="D12" s="153">
        <f>D10</f>
        <v>2</v>
      </c>
      <c r="E12" s="67"/>
      <c r="F12" s="67">
        <f t="shared" si="0"/>
        <v>0</v>
      </c>
    </row>
    <row r="13" spans="1:6" x14ac:dyDescent="0.35">
      <c r="A13" s="155">
        <v>4</v>
      </c>
      <c r="B13" s="156" t="s">
        <v>265</v>
      </c>
      <c r="C13" s="51" t="s">
        <v>9</v>
      </c>
      <c r="D13" s="153">
        <f>SUM(D6:D10)</f>
        <v>12</v>
      </c>
      <c r="E13" s="67"/>
      <c r="F13" s="67">
        <f t="shared" si="0"/>
        <v>0</v>
      </c>
    </row>
    <row r="14" spans="1:6" ht="28" x14ac:dyDescent="0.35">
      <c r="A14" s="155">
        <v>5</v>
      </c>
      <c r="B14" s="152" t="s">
        <v>266</v>
      </c>
      <c r="C14" s="51" t="s">
        <v>267</v>
      </c>
      <c r="D14" s="154">
        <v>10</v>
      </c>
      <c r="E14" s="67"/>
      <c r="F14" s="67">
        <f t="shared" si="0"/>
        <v>0</v>
      </c>
    </row>
    <row r="15" spans="1:6" ht="28" x14ac:dyDescent="0.35">
      <c r="A15" s="155">
        <v>6</v>
      </c>
      <c r="B15" s="152" t="s">
        <v>268</v>
      </c>
      <c r="C15" s="51" t="s">
        <v>267</v>
      </c>
      <c r="D15" s="154">
        <v>160</v>
      </c>
      <c r="E15" s="67"/>
      <c r="F15" s="67">
        <f t="shared" si="0"/>
        <v>0</v>
      </c>
    </row>
    <row r="16" spans="1:6" ht="28.5" x14ac:dyDescent="0.35">
      <c r="A16" s="292">
        <v>7</v>
      </c>
      <c r="B16" s="76" t="s">
        <v>269</v>
      </c>
      <c r="C16" s="51"/>
      <c r="D16" s="154"/>
      <c r="E16" s="67"/>
      <c r="F16" s="67"/>
    </row>
    <row r="17" spans="1:6" x14ac:dyDescent="0.35">
      <c r="A17" s="293"/>
      <c r="B17" s="76" t="s">
        <v>270</v>
      </c>
      <c r="C17" s="51" t="s">
        <v>9</v>
      </c>
      <c r="D17" s="154">
        <v>1</v>
      </c>
      <c r="E17" s="67"/>
      <c r="F17" s="67">
        <f t="shared" si="0"/>
        <v>0</v>
      </c>
    </row>
    <row r="18" spans="1:6" ht="56" x14ac:dyDescent="0.35">
      <c r="A18" s="291">
        <v>8</v>
      </c>
      <c r="B18" s="152" t="s">
        <v>271</v>
      </c>
      <c r="C18" s="152"/>
      <c r="D18" s="152"/>
      <c r="E18" s="157"/>
      <c r="F18" s="67"/>
    </row>
    <row r="19" spans="1:6" x14ac:dyDescent="0.35">
      <c r="A19" s="291"/>
      <c r="B19" s="51" t="s">
        <v>272</v>
      </c>
      <c r="C19" s="51" t="s">
        <v>273</v>
      </c>
      <c r="D19" s="154">
        <v>1</v>
      </c>
      <c r="E19" s="67"/>
      <c r="F19" s="67">
        <f t="shared" si="0"/>
        <v>0</v>
      </c>
    </row>
    <row r="20" spans="1:6" x14ac:dyDescent="0.35">
      <c r="A20" s="155">
        <v>9</v>
      </c>
      <c r="B20" s="29" t="s">
        <v>274</v>
      </c>
      <c r="C20" s="51" t="s">
        <v>9</v>
      </c>
      <c r="D20" s="154">
        <v>2</v>
      </c>
      <c r="E20" s="67"/>
      <c r="F20" s="67">
        <f t="shared" si="0"/>
        <v>0</v>
      </c>
    </row>
    <row r="21" spans="1:6" x14ac:dyDescent="0.35">
      <c r="A21" s="155">
        <v>10</v>
      </c>
      <c r="B21" s="158" t="s">
        <v>275</v>
      </c>
      <c r="C21" s="51" t="s">
        <v>9</v>
      </c>
      <c r="D21" s="154">
        <v>2</v>
      </c>
      <c r="E21" s="67"/>
      <c r="F21" s="67">
        <f t="shared" si="0"/>
        <v>0</v>
      </c>
    </row>
    <row r="22" spans="1:6" x14ac:dyDescent="0.35">
      <c r="A22" s="155">
        <v>11</v>
      </c>
      <c r="B22" s="158" t="s">
        <v>276</v>
      </c>
      <c r="C22" s="51" t="s">
        <v>9</v>
      </c>
      <c r="D22" s="154">
        <v>2</v>
      </c>
      <c r="E22" s="67"/>
      <c r="F22" s="67">
        <f t="shared" si="0"/>
        <v>0</v>
      </c>
    </row>
    <row r="23" spans="1:6" x14ac:dyDescent="0.35">
      <c r="A23" s="155">
        <v>12</v>
      </c>
      <c r="B23" s="76" t="s">
        <v>277</v>
      </c>
      <c r="C23" s="51" t="s">
        <v>278</v>
      </c>
      <c r="D23" s="154">
        <v>2.5000000000000001E-2</v>
      </c>
      <c r="E23" s="67">
        <f>SUM(F5:F22)</f>
        <v>0</v>
      </c>
      <c r="F23" s="52">
        <f t="shared" si="0"/>
        <v>0</v>
      </c>
    </row>
    <row r="24" spans="1:6" x14ac:dyDescent="0.35">
      <c r="A24" s="155">
        <v>13</v>
      </c>
      <c r="B24" s="76" t="s">
        <v>279</v>
      </c>
      <c r="C24" s="51" t="s">
        <v>278</v>
      </c>
      <c r="D24" s="154">
        <v>3.5000000000000003E-2</v>
      </c>
      <c r="E24" s="67">
        <f>E23</f>
        <v>0</v>
      </c>
      <c r="F24" s="52">
        <f t="shared" si="0"/>
        <v>0</v>
      </c>
    </row>
    <row r="25" spans="1:6" x14ac:dyDescent="0.35">
      <c r="A25" s="155">
        <v>13</v>
      </c>
      <c r="B25" s="76" t="s">
        <v>280</v>
      </c>
      <c r="C25" s="51" t="s">
        <v>11</v>
      </c>
      <c r="D25" s="154">
        <v>1</v>
      </c>
      <c r="E25" s="67"/>
      <c r="F25" s="52">
        <f t="shared" si="0"/>
        <v>0</v>
      </c>
    </row>
    <row r="26" spans="1:6" ht="15" thickBot="1" x14ac:dyDescent="0.4">
      <c r="A26" s="159"/>
      <c r="B26" s="59"/>
      <c r="C26" s="59"/>
      <c r="D26" s="59"/>
      <c r="E26" s="60"/>
      <c r="F26" s="60"/>
    </row>
    <row r="27" spans="1:6" s="201" customFormat="1" ht="15" thickBot="1" x14ac:dyDescent="0.4">
      <c r="A27" s="289" t="s">
        <v>281</v>
      </c>
      <c r="B27" s="289"/>
      <c r="C27" s="289"/>
      <c r="D27" s="289"/>
      <c r="E27" s="289"/>
      <c r="F27" s="200">
        <f>SUM(F5:F26)</f>
        <v>0</v>
      </c>
    </row>
    <row r="28" spans="1:6" x14ac:dyDescent="0.35">
      <c r="A28" s="160"/>
      <c r="B28" s="160"/>
      <c r="C28" s="161"/>
      <c r="D28" s="160"/>
      <c r="E28" s="162"/>
      <c r="F28" s="70"/>
    </row>
    <row r="29" spans="1:6" x14ac:dyDescent="0.35">
      <c r="A29" s="294" t="s">
        <v>282</v>
      </c>
      <c r="B29" s="294"/>
      <c r="C29" s="294"/>
      <c r="D29" s="294"/>
      <c r="E29" s="294"/>
      <c r="F29" s="294"/>
    </row>
    <row r="30" spans="1:6" ht="15" thickBot="1" x14ac:dyDescent="0.4">
      <c r="A30" s="163"/>
      <c r="B30" s="163"/>
      <c r="C30" s="164"/>
      <c r="D30" s="164"/>
      <c r="E30" s="165"/>
      <c r="F30" s="166"/>
    </row>
    <row r="31" spans="1:6" ht="28" x14ac:dyDescent="0.35">
      <c r="A31" s="167">
        <v>1</v>
      </c>
      <c r="B31" s="168" t="s">
        <v>283</v>
      </c>
      <c r="C31" s="169" t="s">
        <v>9</v>
      </c>
      <c r="D31" s="169">
        <v>1</v>
      </c>
      <c r="E31" s="170"/>
      <c r="F31" s="171">
        <f>D31*E31</f>
        <v>0</v>
      </c>
    </row>
    <row r="32" spans="1:6" x14ac:dyDescent="0.35">
      <c r="A32" s="172">
        <v>2</v>
      </c>
      <c r="B32" s="29" t="s">
        <v>284</v>
      </c>
      <c r="C32" s="26" t="s">
        <v>9</v>
      </c>
      <c r="D32" s="26">
        <v>3</v>
      </c>
      <c r="E32" s="67"/>
      <c r="F32" s="173">
        <f t="shared" ref="F32" si="1">D32*E32</f>
        <v>0</v>
      </c>
    </row>
    <row r="33" spans="1:6" x14ac:dyDescent="0.35">
      <c r="A33" s="172">
        <v>3</v>
      </c>
      <c r="B33" s="29" t="s">
        <v>285</v>
      </c>
      <c r="C33" s="26" t="s">
        <v>9</v>
      </c>
      <c r="D33" s="26">
        <f>(D31)*2</f>
        <v>2</v>
      </c>
      <c r="E33" s="67"/>
      <c r="F33" s="173">
        <f>D33*E33</f>
        <v>0</v>
      </c>
    </row>
    <row r="34" spans="1:6" x14ac:dyDescent="0.35">
      <c r="A34" s="172">
        <v>4</v>
      </c>
      <c r="B34" s="29" t="s">
        <v>286</v>
      </c>
      <c r="C34" s="26" t="s">
        <v>9</v>
      </c>
      <c r="D34" s="26">
        <f>D31</f>
        <v>1</v>
      </c>
      <c r="E34" s="67"/>
      <c r="F34" s="174">
        <f>D34*E34</f>
        <v>0</v>
      </c>
    </row>
    <row r="35" spans="1:6" x14ac:dyDescent="0.35">
      <c r="A35" s="172">
        <v>5</v>
      </c>
      <c r="B35" s="29" t="s">
        <v>287</v>
      </c>
      <c r="C35" s="26" t="s">
        <v>9</v>
      </c>
      <c r="D35" s="26">
        <v>1</v>
      </c>
      <c r="E35" s="67"/>
      <c r="F35" s="174">
        <f t="shared" ref="F35:F39" si="2">D35*E35</f>
        <v>0</v>
      </c>
    </row>
    <row r="36" spans="1:6" x14ac:dyDescent="0.35">
      <c r="A36" s="172">
        <v>6</v>
      </c>
      <c r="B36" s="29" t="s">
        <v>288</v>
      </c>
      <c r="C36" s="26" t="s">
        <v>9</v>
      </c>
      <c r="D36" s="26">
        <f>D34</f>
        <v>1</v>
      </c>
      <c r="E36" s="67"/>
      <c r="F36" s="174">
        <f t="shared" si="2"/>
        <v>0</v>
      </c>
    </row>
    <row r="37" spans="1:6" x14ac:dyDescent="0.35">
      <c r="A37" s="172">
        <v>7</v>
      </c>
      <c r="B37" s="29" t="s">
        <v>289</v>
      </c>
      <c r="C37" s="26" t="s">
        <v>9</v>
      </c>
      <c r="D37" s="26">
        <f>D36</f>
        <v>1</v>
      </c>
      <c r="E37" s="67"/>
      <c r="F37" s="174">
        <f t="shared" si="2"/>
        <v>0</v>
      </c>
    </row>
    <row r="38" spans="1:6" x14ac:dyDescent="0.35">
      <c r="A38" s="172">
        <v>8</v>
      </c>
      <c r="B38" s="29" t="s">
        <v>290</v>
      </c>
      <c r="C38" s="26" t="s">
        <v>9</v>
      </c>
      <c r="D38" s="26">
        <f>D37</f>
        <v>1</v>
      </c>
      <c r="E38" s="67"/>
      <c r="F38" s="174">
        <f t="shared" si="2"/>
        <v>0</v>
      </c>
    </row>
    <row r="39" spans="1:6" ht="15" thickBot="1" x14ac:dyDescent="0.4">
      <c r="A39" s="175">
        <v>10</v>
      </c>
      <c r="B39" s="176" t="s">
        <v>291</v>
      </c>
      <c r="C39" s="177" t="s">
        <v>11</v>
      </c>
      <c r="D39" s="177">
        <v>1</v>
      </c>
      <c r="E39" s="178"/>
      <c r="F39" s="179">
        <f t="shared" si="2"/>
        <v>0</v>
      </c>
    </row>
    <row r="40" spans="1:6" ht="15" thickBot="1" x14ac:dyDescent="0.4">
      <c r="A40" s="159"/>
      <c r="B40" s="59" t="s">
        <v>292</v>
      </c>
      <c r="C40" s="69"/>
      <c r="D40" s="59"/>
      <c r="E40" s="60"/>
      <c r="F40" s="60"/>
    </row>
    <row r="41" spans="1:6" s="201" customFormat="1" ht="15" thickBot="1" x14ac:dyDescent="0.4">
      <c r="A41" s="289" t="s">
        <v>293</v>
      </c>
      <c r="B41" s="289"/>
      <c r="C41" s="289"/>
      <c r="D41" s="289"/>
      <c r="E41" s="289"/>
      <c r="F41" s="200">
        <f>SUM(F31:F40)</f>
        <v>0</v>
      </c>
    </row>
    <row r="43" spans="1:6" x14ac:dyDescent="0.35">
      <c r="A43" s="202"/>
      <c r="B43" s="202" t="s">
        <v>312</v>
      </c>
      <c r="C43" s="202"/>
      <c r="D43" s="202"/>
      <c r="E43" s="202"/>
      <c r="F43" s="202"/>
    </row>
    <row r="44" spans="1:6" x14ac:dyDescent="0.35">
      <c r="A44" s="204">
        <v>1</v>
      </c>
      <c r="B44" s="202" t="s">
        <v>255</v>
      </c>
      <c r="C44" s="202"/>
      <c r="D44" s="202"/>
      <c r="E44" s="202"/>
      <c r="F44" s="203">
        <f>F27</f>
        <v>0</v>
      </c>
    </row>
    <row r="45" spans="1:6" x14ac:dyDescent="0.35">
      <c r="A45" s="204">
        <v>2</v>
      </c>
      <c r="B45" s="202" t="s">
        <v>321</v>
      </c>
      <c r="C45" s="202"/>
      <c r="D45" s="202"/>
      <c r="E45" s="202"/>
      <c r="F45" s="203">
        <f>F41</f>
        <v>0</v>
      </c>
    </row>
    <row r="46" spans="1:6" x14ac:dyDescent="0.35">
      <c r="A46" s="204"/>
      <c r="B46" s="202"/>
      <c r="C46" s="202"/>
      <c r="D46" s="202"/>
      <c r="E46" s="202"/>
      <c r="F46" s="203"/>
    </row>
    <row r="47" spans="1:6" x14ac:dyDescent="0.35">
      <c r="A47" s="202"/>
      <c r="B47" s="204" t="s">
        <v>322</v>
      </c>
      <c r="C47" s="202"/>
      <c r="D47" s="202"/>
      <c r="E47" s="202"/>
      <c r="F47" s="205">
        <f>SUM(F44:F46)</f>
        <v>0</v>
      </c>
    </row>
  </sheetData>
  <mergeCells count="12">
    <mergeCell ref="F3:F4"/>
    <mergeCell ref="A41:E41"/>
    <mergeCell ref="A3:A4"/>
    <mergeCell ref="B3:B4"/>
    <mergeCell ref="C3:C4"/>
    <mergeCell ref="D3:D4"/>
    <mergeCell ref="E3:E4"/>
    <mergeCell ref="A5:A10"/>
    <mergeCell ref="A16:A17"/>
    <mergeCell ref="A18:A19"/>
    <mergeCell ref="A27:E27"/>
    <mergeCell ref="A29:F2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DD0CAFB649C52489A6C5DCED8F5E0E2" ma:contentTypeVersion="14" ma:contentTypeDescription="Create a new document." ma:contentTypeScope="" ma:versionID="671087fd74607a21d8e5bdf66883c7fe">
  <xsd:schema xmlns:xsd="http://www.w3.org/2001/XMLSchema" xmlns:xs="http://www.w3.org/2001/XMLSchema" xmlns:p="http://schemas.microsoft.com/office/2006/metadata/properties" xmlns:ns2="5b945cea-b9ee-429b-bccb-44b0238333c3" xmlns:ns3="420bf770-b77e-46be-b5dc-b23758150948" targetNamespace="http://schemas.microsoft.com/office/2006/metadata/properties" ma:root="true" ma:fieldsID="126a3add32c0424fe0178645cb907d3b" ns2:_="" ns3:_="">
    <xsd:import namespace="5b945cea-b9ee-429b-bccb-44b0238333c3"/>
    <xsd:import namespace="420bf770-b77e-46be-b5dc-b2375815094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945cea-b9ee-429b-bccb-44b0238333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cbba04b-f548-47c7-98c4-cab7db02edef"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0bf770-b77e-46be-b5dc-b23758150948"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a08f61d1-a760-4dde-867f-66d9e908a65c}" ma:internalName="TaxCatchAll" ma:showField="CatchAllData" ma:web="420bf770-b77e-46be-b5dc-b2375815094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b945cea-b9ee-429b-bccb-44b0238333c3">
      <Terms xmlns="http://schemas.microsoft.com/office/infopath/2007/PartnerControls"/>
    </lcf76f155ced4ddcb4097134ff3c332f>
    <TaxCatchAll xmlns="420bf770-b77e-46be-b5dc-b2375815094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BC7BB1C-C4B0-4E39-A000-DA9543ABDE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945cea-b9ee-429b-bccb-44b0238333c3"/>
    <ds:schemaRef ds:uri="420bf770-b77e-46be-b5dc-b237581509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78A82DD-DB8B-4E6B-A580-1DE8EE7DCD42}">
  <ds:schemaRefs>
    <ds:schemaRef ds:uri="http://schemas.microsoft.com/office/2006/metadata/properties"/>
    <ds:schemaRef ds:uri="http://schemas.microsoft.com/office/2006/documentManagement/types"/>
    <ds:schemaRef ds:uri="http://purl.org/dc/terms/"/>
    <ds:schemaRef ds:uri="420bf770-b77e-46be-b5dc-b23758150948"/>
    <ds:schemaRef ds:uri="5b945cea-b9ee-429b-bccb-44b0238333c3"/>
    <ds:schemaRef ds:uri="http://purl.org/dc/elements/1.1/"/>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D4118F20-FB5A-4E68-AAEF-1F53B644921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Cover</vt:lpstr>
      <vt:lpstr>General on BoQ</vt:lpstr>
      <vt:lpstr>Recapitulation</vt:lpstr>
      <vt:lpstr>Construction</vt:lpstr>
      <vt:lpstr>WATER AND SEWAGE</vt:lpstr>
      <vt:lpstr>Electrical</vt:lpstr>
      <vt:lpstr>Mechanical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HP</dc:creator>
  <cp:keywords/>
  <dc:description/>
  <cp:lastModifiedBy>Valentina Duka</cp:lastModifiedBy>
  <cp:revision/>
  <dcterms:created xsi:type="dcterms:W3CDTF">2023-06-14T19:29:55Z</dcterms:created>
  <dcterms:modified xsi:type="dcterms:W3CDTF">2025-06-25T07:49:45Z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0x010100BDD0CAFB649C52489A6C5DCED8F5E0E2</vt:lpwstr>
  </property>
  <property fmtid="{D5CDD505-2E9C-101B-9397-08002B2CF9AE}" pid="3" name="MediaServiceImageTags">
    <vt:lpwstr/>
  </property>
</Properties>
</file>